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codeName="ThisWorkbook" autoCompressPictures="0"/>
  <mc:AlternateContent xmlns:mc="http://schemas.openxmlformats.org/markup-compatibility/2006">
    <mc:Choice Requires="x15">
      <x15ac:absPath xmlns:x15ac="http://schemas.microsoft.com/office/spreadsheetml/2010/11/ac" url="Z:\Internal Communications\Employee Engagement\The Village\Documents\Legal\"/>
    </mc:Choice>
  </mc:AlternateContent>
  <xr:revisionPtr revIDLastSave="0" documentId="8_{8999449F-1012-4981-A5CB-8361FA9F16CB}"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75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5" i="8" l="1"/>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C2" i="1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V13" i="5"/>
  <c r="V29" i="5"/>
  <c r="V32" i="5"/>
  <c r="V47" i="5"/>
  <c r="V52" i="5"/>
  <c r="V65" i="5"/>
  <c r="V173" i="5"/>
  <c r="V176" i="5"/>
  <c r="V177" i="5"/>
  <c r="T178" i="5"/>
  <c r="T179" i="5"/>
  <c r="T181" i="5"/>
  <c r="T182" i="5"/>
  <c r="T183" i="5"/>
  <c r="T184" i="5"/>
  <c r="T185" i="5"/>
  <c r="T186" i="5"/>
  <c r="T188" i="5"/>
  <c r="T189" i="5"/>
  <c r="T190" i="5"/>
  <c r="T191" i="5"/>
  <c r="T192" i="5"/>
  <c r="T194" i="5"/>
  <c r="T195" i="5"/>
  <c r="T315" i="5"/>
  <c r="T316" i="5"/>
  <c r="T317" i="5"/>
  <c r="T318" i="5"/>
  <c r="T319" i="5"/>
  <c r="T321" i="5"/>
  <c r="T322" i="5"/>
  <c r="T323" i="5"/>
  <c r="T325" i="5"/>
  <c r="T326" i="5"/>
  <c r="T327" i="5"/>
  <c r="T329" i="5"/>
  <c r="T330" i="5"/>
  <c r="T381" i="5"/>
  <c r="T382" i="5"/>
  <c r="T383" i="5"/>
  <c r="T384" i="5"/>
  <c r="T385" i="5"/>
  <c r="T387" i="5"/>
  <c r="B388" i="5"/>
  <c r="T388" i="5"/>
  <c r="B389" i="5"/>
  <c r="T389" i="5" s="1"/>
  <c r="B390" i="5"/>
  <c r="T390" i="5" s="1"/>
  <c r="B391" i="5"/>
  <c r="T391" i="5" s="1"/>
  <c r="B392" i="5"/>
  <c r="T392" i="5" s="1"/>
  <c r="B393" i="5"/>
  <c r="T393" i="5" s="1"/>
  <c r="B394" i="5"/>
  <c r="T394" i="5"/>
  <c r="B395" i="5"/>
  <c r="T395" i="5" s="1"/>
  <c r="B396" i="5"/>
  <c r="T396" i="5" s="1"/>
  <c r="B397" i="5"/>
  <c r="T397" i="5"/>
  <c r="B398" i="5"/>
  <c r="T398" i="5" s="1"/>
  <c r="B399" i="5"/>
  <c r="T399" i="5" s="1"/>
  <c r="B400" i="5"/>
  <c r="T400" i="5" s="1"/>
  <c r="B401" i="5"/>
  <c r="T401" i="5" s="1"/>
  <c r="B402" i="5"/>
  <c r="T402" i="5" s="1"/>
  <c r="B403" i="5"/>
  <c r="T403" i="5"/>
  <c r="B404" i="5"/>
  <c r="T404" i="5" s="1"/>
  <c r="B405" i="5"/>
  <c r="T405" i="5" s="1"/>
  <c r="B406" i="5"/>
  <c r="T406" i="5"/>
  <c r="B407" i="5"/>
  <c r="T407" i="5" s="1"/>
  <c r="B408" i="5"/>
  <c r="T408" i="5" s="1"/>
  <c r="B409" i="5"/>
  <c r="T409" i="5" s="1"/>
  <c r="B410" i="5"/>
  <c r="T410" i="5"/>
  <c r="B411" i="5"/>
  <c r="T411" i="5" s="1"/>
  <c r="B412" i="5"/>
  <c r="T412" i="5" s="1"/>
  <c r="B413" i="5"/>
  <c r="T413" i="5"/>
  <c r="B414" i="5"/>
  <c r="T414" i="5"/>
  <c r="B415" i="5"/>
  <c r="T415" i="5" s="1"/>
  <c r="B416" i="5"/>
  <c r="T416" i="5"/>
  <c r="B417" i="5"/>
  <c r="T417" i="5" s="1"/>
  <c r="B418" i="5"/>
  <c r="T418" i="5" s="1"/>
  <c r="B419" i="5"/>
  <c r="T419" i="5"/>
  <c r="B420" i="5"/>
  <c r="T420" i="5"/>
  <c r="B421" i="5"/>
  <c r="T421" i="5"/>
  <c r="B422" i="5"/>
  <c r="T422" i="5" s="1"/>
  <c r="B423" i="5"/>
  <c r="T423" i="5" s="1"/>
  <c r="B424" i="5"/>
  <c r="T424" i="5" s="1"/>
  <c r="B425" i="5"/>
  <c r="T425" i="5" s="1"/>
  <c r="B426" i="5"/>
  <c r="T426" i="5"/>
  <c r="B427" i="5"/>
  <c r="T427" i="5" s="1"/>
  <c r="B428" i="5"/>
  <c r="T428" i="5" s="1"/>
  <c r="B429" i="5"/>
  <c r="T429" i="5" s="1"/>
  <c r="B430" i="5"/>
  <c r="T430" i="5"/>
  <c r="B431" i="5"/>
  <c r="T431" i="5" s="1"/>
  <c r="B432" i="5"/>
  <c r="T432" i="5"/>
  <c r="B433" i="5"/>
  <c r="T433" i="5" s="1"/>
  <c r="B434" i="5"/>
  <c r="T434" i="5" s="1"/>
  <c r="B435" i="5"/>
  <c r="T435" i="5" s="1"/>
  <c r="B436" i="5"/>
  <c r="T436" i="5"/>
  <c r="B437" i="5"/>
  <c r="T437" i="5" s="1"/>
  <c r="B438" i="5"/>
  <c r="T438" i="5" s="1"/>
  <c r="B439" i="5"/>
  <c r="T439" i="5"/>
  <c r="B440" i="5"/>
  <c r="T440" i="5" s="1"/>
  <c r="B441" i="5"/>
  <c r="T441" i="5" s="1"/>
  <c r="B442" i="5"/>
  <c r="T442" i="5" s="1"/>
  <c r="B443" i="5"/>
  <c r="T443" i="5"/>
  <c r="B444" i="5"/>
  <c r="T444" i="5" s="1"/>
  <c r="B445" i="5"/>
  <c r="T445" i="5"/>
  <c r="B446" i="5"/>
  <c r="T446" i="5"/>
  <c r="B447" i="5"/>
  <c r="T447" i="5" s="1"/>
  <c r="B448" i="5"/>
  <c r="T448" i="5" s="1"/>
  <c r="B449" i="5"/>
  <c r="T449" i="5"/>
  <c r="B450" i="5"/>
  <c r="T450" i="5" s="1"/>
  <c r="B451" i="5"/>
  <c r="T451" i="5" s="1"/>
  <c r="B452" i="5"/>
  <c r="T452" i="5" s="1"/>
  <c r="B453" i="5"/>
  <c r="T453" i="5" s="1"/>
  <c r="B454" i="5"/>
  <c r="T454" i="5" s="1"/>
  <c r="B455" i="5"/>
  <c r="T455" i="5" s="1"/>
  <c r="B456" i="5"/>
  <c r="T456" i="5"/>
  <c r="B457" i="5"/>
  <c r="T457" i="5" s="1"/>
  <c r="B458" i="5"/>
  <c r="T458" i="5"/>
  <c r="B459" i="5"/>
  <c r="T459" i="5" s="1"/>
  <c r="B460" i="5"/>
  <c r="T460" i="5" s="1"/>
  <c r="B461" i="5"/>
  <c r="T461" i="5" s="1"/>
  <c r="B462" i="5"/>
  <c r="T462" i="5"/>
  <c r="B463" i="5"/>
  <c r="T463" i="5" s="1"/>
  <c r="B464" i="5"/>
  <c r="T464" i="5" s="1"/>
  <c r="B465" i="5"/>
  <c r="T465" i="5" s="1"/>
  <c r="B466" i="5"/>
  <c r="T466" i="5"/>
  <c r="B467" i="5"/>
  <c r="T467" i="5" s="1"/>
  <c r="B468" i="5"/>
  <c r="T468" i="5" s="1"/>
  <c r="B469" i="5"/>
  <c r="T469" i="5"/>
  <c r="B470" i="5"/>
  <c r="T470" i="5" s="1"/>
  <c r="B471" i="5"/>
  <c r="T471" i="5" s="1"/>
  <c r="B472" i="5"/>
  <c r="T472" i="5"/>
  <c r="B473" i="5"/>
  <c r="T473" i="5"/>
  <c r="B474" i="5"/>
  <c r="T474" i="5" s="1"/>
  <c r="B475" i="5"/>
  <c r="T475" i="5"/>
  <c r="B476" i="5"/>
  <c r="T476" i="5" s="1"/>
  <c r="B477" i="5"/>
  <c r="T477" i="5" s="1"/>
  <c r="B478" i="5"/>
  <c r="T478" i="5"/>
  <c r="B479" i="5"/>
  <c r="T479" i="5" s="1"/>
  <c r="B480" i="5"/>
  <c r="T480" i="5"/>
  <c r="B481" i="5"/>
  <c r="T481" i="5" s="1"/>
  <c r="B482" i="5"/>
  <c r="T482" i="5"/>
  <c r="B483" i="5"/>
  <c r="T483" i="5" s="1"/>
  <c r="B484" i="5"/>
  <c r="T484" i="5" s="1"/>
  <c r="B485" i="5"/>
  <c r="T485" i="5"/>
  <c r="B486" i="5"/>
  <c r="T486" i="5"/>
  <c r="B487" i="5"/>
  <c r="T487" i="5" s="1"/>
  <c r="B488" i="5"/>
  <c r="T488" i="5"/>
  <c r="B489" i="5"/>
  <c r="T489" i="5" s="1"/>
  <c r="B490" i="5"/>
  <c r="T490" i="5" s="1"/>
  <c r="B491" i="5"/>
  <c r="T491" i="5"/>
  <c r="B492" i="5"/>
  <c r="T492" i="5" s="1"/>
  <c r="B493" i="5"/>
  <c r="T493" i="5"/>
  <c r="B494" i="5"/>
  <c r="T494" i="5" s="1"/>
  <c r="B495" i="5"/>
  <c r="T495" i="5" s="1"/>
  <c r="B496" i="5"/>
  <c r="T496" i="5" s="1"/>
  <c r="B497" i="5"/>
  <c r="T497" i="5" s="1"/>
  <c r="B498" i="5"/>
  <c r="T498" i="5" s="1"/>
  <c r="B499" i="5"/>
  <c r="T499" i="5" s="1"/>
  <c r="B500" i="5"/>
  <c r="T500" i="5" s="1"/>
  <c r="B501" i="5"/>
  <c r="T501" i="5" s="1"/>
  <c r="B502" i="5"/>
  <c r="T502" i="5"/>
  <c r="B503" i="5"/>
  <c r="T503" i="5" s="1"/>
  <c r="B504" i="5"/>
  <c r="T504" i="5"/>
  <c r="B505" i="5"/>
  <c r="T505" i="5"/>
  <c r="B506" i="5"/>
  <c r="T506" i="5" s="1"/>
  <c r="B507" i="5"/>
  <c r="T507" i="5" s="1"/>
  <c r="B508" i="5"/>
  <c r="T508" i="5"/>
  <c r="B509" i="5"/>
  <c r="T509" i="5" s="1"/>
  <c r="B510" i="5"/>
  <c r="T510" i="5" s="1"/>
  <c r="B511" i="5"/>
  <c r="T511" i="5"/>
  <c r="B512" i="5"/>
  <c r="T512" i="5"/>
  <c r="B513" i="5"/>
  <c r="T513" i="5" s="1"/>
  <c r="B514" i="5"/>
  <c r="T514" i="5" s="1"/>
  <c r="B515" i="5"/>
  <c r="T515" i="5"/>
  <c r="B516" i="5"/>
  <c r="T516" i="5" s="1"/>
  <c r="B517" i="5"/>
  <c r="T517" i="5"/>
  <c r="B518" i="5"/>
  <c r="T518" i="5"/>
  <c r="B519" i="5"/>
  <c r="T519" i="5" s="1"/>
  <c r="B520" i="5"/>
  <c r="T520" i="5" s="1"/>
  <c r="B521" i="5"/>
  <c r="T521" i="5"/>
  <c r="B522" i="5"/>
  <c r="T522" i="5" s="1"/>
  <c r="B523" i="5"/>
  <c r="T523" i="5" s="1"/>
  <c r="B524" i="5"/>
  <c r="T524" i="5" s="1"/>
  <c r="B525" i="5"/>
  <c r="T525" i="5"/>
  <c r="B526" i="5"/>
  <c r="T526" i="5" s="1"/>
  <c r="B527" i="5"/>
  <c r="T527" i="5"/>
  <c r="B528" i="5"/>
  <c r="T528" i="5" s="1"/>
  <c r="B529" i="5"/>
  <c r="T529" i="5" s="1"/>
  <c r="B530" i="5"/>
  <c r="T530" i="5"/>
  <c r="B531" i="5"/>
  <c r="T531" i="5" s="1"/>
  <c r="B532" i="5"/>
  <c r="T532" i="5" s="1"/>
  <c r="B533" i="5"/>
  <c r="T533" i="5"/>
  <c r="B534" i="5"/>
  <c r="T534" i="5" s="1"/>
  <c r="B535" i="5"/>
  <c r="T535" i="5" s="1"/>
  <c r="B536" i="5"/>
  <c r="T536" i="5" s="1"/>
  <c r="B537" i="5"/>
  <c r="T537" i="5"/>
  <c r="B538" i="5"/>
  <c r="T538" i="5" s="1"/>
  <c r="B539" i="5"/>
  <c r="T539" i="5"/>
  <c r="B540" i="5"/>
  <c r="T540" i="5" s="1"/>
  <c r="B541" i="5"/>
  <c r="T541" i="5" s="1"/>
  <c r="B542" i="5"/>
  <c r="T542" i="5"/>
  <c r="B543" i="5"/>
  <c r="T543" i="5"/>
  <c r="B544" i="5"/>
  <c r="T544" i="5" s="1"/>
  <c r="B545" i="5"/>
  <c r="T545" i="5"/>
  <c r="B546" i="5"/>
  <c r="T546" i="5" s="1"/>
  <c r="B547" i="5"/>
  <c r="T547" i="5" s="1"/>
  <c r="B548" i="5"/>
  <c r="T548" i="5" s="1"/>
  <c r="B549" i="5"/>
  <c r="T549" i="5"/>
  <c r="B550" i="5"/>
  <c r="T550" i="5" s="1"/>
  <c r="B551" i="5"/>
  <c r="T551" i="5"/>
  <c r="B552" i="5"/>
  <c r="T552" i="5" s="1"/>
  <c r="B553" i="5"/>
  <c r="T553" i="5" s="1"/>
  <c r="B554" i="5"/>
  <c r="T554" i="5"/>
  <c r="B555" i="5"/>
  <c r="T555" i="5" s="1"/>
  <c r="B556" i="5"/>
  <c r="T556" i="5" s="1"/>
  <c r="B557" i="5"/>
  <c r="T557" i="5"/>
  <c r="B558" i="5"/>
  <c r="T558" i="5" s="1"/>
  <c r="B559" i="5"/>
  <c r="T559" i="5" s="1"/>
  <c r="B560" i="5"/>
  <c r="T560" i="5" s="1"/>
  <c r="B561" i="5"/>
  <c r="T561" i="5"/>
  <c r="B562" i="5"/>
  <c r="T562" i="5" s="1"/>
  <c r="B563" i="5"/>
  <c r="T563" i="5"/>
  <c r="B564" i="5"/>
  <c r="T564" i="5" s="1"/>
  <c r="B565" i="5"/>
  <c r="T565" i="5" s="1"/>
  <c r="B566" i="5"/>
  <c r="T566" i="5"/>
  <c r="B567" i="5"/>
  <c r="T567" i="5"/>
  <c r="B568" i="5"/>
  <c r="T568" i="5" s="1"/>
  <c r="B569" i="5"/>
  <c r="T569" i="5"/>
  <c r="B570" i="5"/>
  <c r="T570" i="5" s="1"/>
  <c r="B571" i="5"/>
  <c r="T571" i="5" s="1"/>
  <c r="B572" i="5"/>
  <c r="T572" i="5" s="1"/>
  <c r="B573" i="5"/>
  <c r="T573" i="5"/>
  <c r="B574" i="5"/>
  <c r="T574" i="5" s="1"/>
  <c r="B575" i="5"/>
  <c r="T575" i="5"/>
  <c r="B576" i="5"/>
  <c r="T576" i="5" s="1"/>
  <c r="B577" i="5"/>
  <c r="T577" i="5" s="1"/>
  <c r="B578" i="5"/>
  <c r="T578" i="5"/>
  <c r="B579" i="5"/>
  <c r="T579" i="5"/>
  <c r="B580" i="5"/>
  <c r="T580" i="5" s="1"/>
  <c r="B581" i="5"/>
  <c r="T581" i="5"/>
  <c r="B582" i="5"/>
  <c r="T582" i="5" s="1"/>
  <c r="B583" i="5"/>
  <c r="T583" i="5" s="1"/>
  <c r="B584" i="5"/>
  <c r="T584" i="5" s="1"/>
  <c r="B585" i="5"/>
  <c r="T585" i="5"/>
  <c r="B586" i="5"/>
  <c r="T586" i="5" s="1"/>
  <c r="B587" i="5"/>
  <c r="T587" i="5"/>
  <c r="B588" i="5"/>
  <c r="T588" i="5" s="1"/>
  <c r="B589" i="5"/>
  <c r="T589" i="5" s="1"/>
  <c r="B590" i="5"/>
  <c r="T590" i="5"/>
  <c r="B591" i="5"/>
  <c r="T591" i="5"/>
  <c r="B592" i="5"/>
  <c r="T592" i="5" s="1"/>
  <c r="B593" i="5"/>
  <c r="T593" i="5"/>
  <c r="B594" i="5"/>
  <c r="T594" i="5" s="1"/>
  <c r="B595" i="5"/>
  <c r="T595" i="5" s="1"/>
  <c r="B596" i="5"/>
  <c r="T596" i="5" s="1"/>
  <c r="B597" i="5"/>
  <c r="T597" i="5"/>
  <c r="B598" i="5"/>
  <c r="T598" i="5" s="1"/>
  <c r="B599" i="5"/>
  <c r="T599" i="5"/>
  <c r="B600" i="5"/>
  <c r="T600" i="5" s="1"/>
  <c r="B601" i="5"/>
  <c r="T601" i="5" s="1"/>
  <c r="B602" i="5"/>
  <c r="T602" i="5" s="1"/>
  <c r="B603" i="5"/>
  <c r="T603" i="5"/>
  <c r="B604" i="5"/>
  <c r="T604" i="5" s="1"/>
  <c r="B605" i="5"/>
  <c r="T605" i="5"/>
  <c r="B606" i="5"/>
  <c r="T606" i="5" s="1"/>
  <c r="B607" i="5"/>
  <c r="T607" i="5" s="1"/>
  <c r="B608" i="5"/>
  <c r="T608" i="5" s="1"/>
  <c r="B609" i="5"/>
  <c r="T609" i="5"/>
  <c r="B610" i="5"/>
  <c r="T610" i="5" s="1"/>
  <c r="B611" i="5"/>
  <c r="T611" i="5"/>
  <c r="B612" i="5"/>
  <c r="T612" i="5" s="1"/>
  <c r="B613" i="5"/>
  <c r="T613" i="5" s="1"/>
  <c r="B614" i="5"/>
  <c r="T614" i="5"/>
  <c r="B615" i="5"/>
  <c r="T615" i="5"/>
  <c r="B616" i="5"/>
  <c r="T616" i="5" s="1"/>
  <c r="B617" i="5"/>
  <c r="T617" i="5"/>
  <c r="B618" i="5"/>
  <c r="T618" i="5" s="1"/>
  <c r="B619" i="5"/>
  <c r="T619" i="5" s="1"/>
  <c r="B620" i="5"/>
  <c r="T620" i="5" s="1"/>
  <c r="B621" i="5"/>
  <c r="T621" i="5"/>
  <c r="B622" i="5"/>
  <c r="T622" i="5" s="1"/>
  <c r="B623" i="5"/>
  <c r="T623" i="5"/>
  <c r="B624" i="5"/>
  <c r="T624" i="5" s="1"/>
  <c r="B625" i="5"/>
  <c r="T625" i="5" s="1"/>
  <c r="B626" i="5"/>
  <c r="T626" i="5"/>
  <c r="B627" i="5"/>
  <c r="T627" i="5" s="1"/>
  <c r="B628" i="5"/>
  <c r="T628" i="5" s="1"/>
  <c r="B629" i="5"/>
  <c r="T629" i="5"/>
  <c r="B630" i="5"/>
  <c r="T630" i="5" s="1"/>
  <c r="B631" i="5"/>
  <c r="T631" i="5" s="1"/>
  <c r="B632" i="5"/>
  <c r="T632" i="5" s="1"/>
  <c r="B633" i="5"/>
  <c r="T633" i="5"/>
  <c r="B634" i="5"/>
  <c r="T634" i="5" s="1"/>
  <c r="B635" i="5"/>
  <c r="T635" i="5"/>
  <c r="B636" i="5"/>
  <c r="T636" i="5" s="1"/>
  <c r="B637" i="5"/>
  <c r="T637" i="5" s="1"/>
  <c r="B638" i="5"/>
  <c r="T638" i="5"/>
  <c r="B639" i="5"/>
  <c r="T639" i="5"/>
  <c r="B640" i="5"/>
  <c r="T640" i="5" s="1"/>
  <c r="B641" i="5"/>
  <c r="T641" i="5"/>
  <c r="B642" i="5"/>
  <c r="T642" i="5" s="1"/>
  <c r="B643" i="5"/>
  <c r="T643" i="5" s="1"/>
  <c r="B644" i="5"/>
  <c r="T644" i="5" s="1"/>
  <c r="B645" i="5"/>
  <c r="T645" i="5"/>
  <c r="B646" i="5"/>
  <c r="T646" i="5" s="1"/>
  <c r="B647" i="5"/>
  <c r="T647" i="5"/>
  <c r="B648" i="5"/>
  <c r="T648" i="5" s="1"/>
  <c r="B649" i="5"/>
  <c r="T649" i="5" s="1"/>
  <c r="B650" i="5"/>
  <c r="T650" i="5" s="1"/>
  <c r="B651" i="5"/>
  <c r="T651" i="5"/>
  <c r="B652" i="5"/>
  <c r="T652" i="5" s="1"/>
  <c r="B653" i="5"/>
  <c r="T653" i="5"/>
  <c r="B654" i="5"/>
  <c r="T654" i="5" s="1"/>
  <c r="B655" i="5"/>
  <c r="T655" i="5" s="1"/>
  <c r="B656" i="5"/>
  <c r="T656" i="5" s="1"/>
  <c r="B657" i="5"/>
  <c r="T657" i="5"/>
  <c r="B658" i="5"/>
  <c r="T658" i="5" s="1"/>
  <c r="B659" i="5"/>
  <c r="T659" i="5"/>
  <c r="B660" i="5"/>
  <c r="T660" i="5" s="1"/>
  <c r="B661" i="5"/>
  <c r="T661" i="5" s="1"/>
  <c r="B662" i="5"/>
  <c r="T662" i="5"/>
  <c r="B663" i="5"/>
  <c r="T663" i="5"/>
  <c r="B664" i="5"/>
  <c r="T664" i="5" s="1"/>
  <c r="B665" i="5"/>
  <c r="T665" i="5"/>
  <c r="B666" i="5"/>
  <c r="T666" i="5" s="1"/>
  <c r="B667" i="5"/>
  <c r="T667" i="5" s="1"/>
  <c r="B668" i="5"/>
  <c r="T668" i="5" s="1"/>
  <c r="B669" i="5"/>
  <c r="T669" i="5"/>
  <c r="B670" i="5"/>
  <c r="T670" i="5" s="1"/>
  <c r="B671" i="5"/>
  <c r="T671" i="5"/>
  <c r="B672" i="5"/>
  <c r="T672" i="5" s="1"/>
  <c r="B673" i="5"/>
  <c r="T673" i="5" s="1"/>
  <c r="B674" i="5"/>
  <c r="T674" i="5"/>
  <c r="B675" i="5"/>
  <c r="T675" i="5" s="1"/>
  <c r="B676" i="5"/>
  <c r="T676" i="5" s="1"/>
  <c r="B677" i="5"/>
  <c r="T677" i="5"/>
  <c r="B678" i="5"/>
  <c r="T678" i="5" s="1"/>
  <c r="B679" i="5"/>
  <c r="T679" i="5" s="1"/>
  <c r="B680" i="5"/>
  <c r="T680" i="5" s="1"/>
  <c r="B681" i="5"/>
  <c r="T681" i="5"/>
  <c r="B682" i="5"/>
  <c r="T682" i="5" s="1"/>
  <c r="B683" i="5"/>
  <c r="T683" i="5"/>
  <c r="B684" i="5"/>
  <c r="T684" i="5" s="1"/>
  <c r="B685" i="5"/>
  <c r="T685" i="5" s="1"/>
  <c r="B686" i="5"/>
  <c r="T686" i="5"/>
  <c r="B687" i="5"/>
  <c r="T687" i="5"/>
  <c r="B688" i="5"/>
  <c r="T688" i="5" s="1"/>
  <c r="B689" i="5"/>
  <c r="T689" i="5"/>
  <c r="B690" i="5"/>
  <c r="T690" i="5" s="1"/>
  <c r="B691" i="5"/>
  <c r="T691" i="5" s="1"/>
  <c r="B692" i="5"/>
  <c r="T692" i="5" s="1"/>
  <c r="B693" i="5"/>
  <c r="T693" i="5"/>
  <c r="B694" i="5"/>
  <c r="T694" i="5" s="1"/>
  <c r="B695" i="5"/>
  <c r="T695" i="5" s="1"/>
  <c r="B696" i="5"/>
  <c r="T696" i="5" s="1"/>
  <c r="B697" i="5"/>
  <c r="T697" i="5" s="1"/>
  <c r="B698" i="5"/>
  <c r="T698" i="5"/>
  <c r="B699" i="5"/>
  <c r="T699" i="5"/>
  <c r="B700" i="5"/>
  <c r="T700" i="5" s="1"/>
  <c r="B701" i="5"/>
  <c r="T701" i="5" s="1"/>
  <c r="B702" i="5"/>
  <c r="T702" i="5" s="1"/>
  <c r="B703" i="5"/>
  <c r="T703" i="5" s="1"/>
  <c r="B704" i="5"/>
  <c r="T704" i="5"/>
  <c r="B705" i="5"/>
  <c r="T705" i="5" s="1"/>
  <c r="B706" i="5"/>
  <c r="T706" i="5" s="1"/>
  <c r="B707" i="5"/>
  <c r="T707" i="5" s="1"/>
  <c r="B708" i="5"/>
  <c r="T708" i="5"/>
  <c r="B709" i="5"/>
  <c r="T709" i="5" s="1"/>
  <c r="B710" i="5"/>
  <c r="T710" i="5"/>
  <c r="B711" i="5"/>
  <c r="T711" i="5"/>
  <c r="B712" i="5"/>
  <c r="T712" i="5" s="1"/>
  <c r="B713" i="5"/>
  <c r="T713" i="5"/>
  <c r="B714" i="5"/>
  <c r="T714" i="5" s="1"/>
  <c r="B715" i="5"/>
  <c r="T715" i="5" s="1"/>
  <c r="B716" i="5"/>
  <c r="T716" i="5"/>
  <c r="B717" i="5"/>
  <c r="T717" i="5"/>
  <c r="B718" i="5"/>
  <c r="T718" i="5" s="1"/>
  <c r="B719" i="5"/>
  <c r="T719" i="5"/>
  <c r="B720" i="5"/>
  <c r="T720" i="5" s="1"/>
  <c r="B721" i="5"/>
  <c r="T721" i="5" s="1"/>
  <c r="B722" i="5"/>
  <c r="T722" i="5"/>
  <c r="B723" i="5"/>
  <c r="T723" i="5"/>
  <c r="B724" i="5"/>
  <c r="T724" i="5" s="1"/>
  <c r="B725" i="5"/>
  <c r="T725" i="5"/>
  <c r="B726" i="5"/>
  <c r="T726" i="5" s="1"/>
  <c r="B727" i="5"/>
  <c r="T727" i="5" s="1"/>
  <c r="B728" i="5"/>
  <c r="T728" i="5"/>
  <c r="B729" i="5"/>
  <c r="T729" i="5"/>
  <c r="B730" i="5"/>
  <c r="T730" i="5" s="1"/>
  <c r="B731" i="5"/>
  <c r="T731" i="5"/>
  <c r="B732" i="5"/>
  <c r="T732" i="5" s="1"/>
  <c r="B733" i="5"/>
  <c r="T733" i="5" s="1"/>
  <c r="B734" i="5"/>
  <c r="T734" i="5" s="1"/>
  <c r="B735" i="5"/>
  <c r="T735" i="5"/>
  <c r="B736" i="5"/>
  <c r="T736" i="5"/>
  <c r="B737" i="5"/>
  <c r="T737" i="5"/>
  <c r="B738" i="5"/>
  <c r="T738" i="5"/>
  <c r="B739" i="5"/>
  <c r="T739" i="5" s="1"/>
  <c r="B740" i="5"/>
  <c r="T740" i="5" s="1"/>
  <c r="B741" i="5"/>
  <c r="T741" i="5" s="1"/>
  <c r="B742" i="5"/>
  <c r="T742" i="5"/>
  <c r="B743" i="5"/>
  <c r="T743" i="5" s="1"/>
  <c r="B744" i="5"/>
  <c r="T744" i="5"/>
  <c r="B745" i="5"/>
  <c r="T745" i="5" s="1"/>
  <c r="B746" i="5"/>
  <c r="T746" i="5" s="1"/>
  <c r="B747" i="5"/>
  <c r="T747" i="5"/>
  <c r="B748" i="5"/>
  <c r="T748" i="5"/>
  <c r="B749" i="5"/>
  <c r="T749" i="5"/>
  <c r="B750" i="5"/>
  <c r="T750" i="5"/>
  <c r="B751" i="5"/>
  <c r="T751" i="5"/>
  <c r="B752" i="5"/>
  <c r="T752" i="5" s="1"/>
  <c r="B753" i="5"/>
  <c r="T753" i="5" s="1"/>
  <c r="B754" i="5"/>
  <c r="T754" i="5" s="1"/>
  <c r="B755" i="5"/>
  <c r="T755" i="5"/>
  <c r="B756" i="5"/>
  <c r="T756" i="5" s="1"/>
  <c r="B757" i="5"/>
  <c r="T757" i="5"/>
  <c r="B758" i="5"/>
  <c r="T758" i="5" s="1"/>
  <c r="B759" i="5"/>
  <c r="T759" i="5"/>
  <c r="B760" i="5"/>
  <c r="T760" i="5"/>
  <c r="B761" i="5"/>
  <c r="T761" i="5"/>
  <c r="B762" i="5"/>
  <c r="T762" i="5"/>
  <c r="B763" i="5"/>
  <c r="T763" i="5"/>
  <c r="B764" i="5"/>
  <c r="T764" i="5" s="1"/>
  <c r="B765" i="5"/>
  <c r="T765" i="5" s="1"/>
  <c r="B766" i="5"/>
  <c r="T766" i="5" s="1"/>
  <c r="B767" i="5"/>
  <c r="T767" i="5" s="1"/>
  <c r="B768" i="5"/>
  <c r="T768" i="5"/>
  <c r="B769" i="5"/>
  <c r="T769" i="5" s="1"/>
  <c r="B770" i="5"/>
  <c r="T770" i="5" s="1"/>
  <c r="B771" i="5"/>
  <c r="T771" i="5" s="1"/>
  <c r="B772" i="5"/>
  <c r="T772" i="5" s="1"/>
  <c r="B773" i="5"/>
  <c r="T773" i="5"/>
  <c r="B774" i="5"/>
  <c r="T774" i="5"/>
  <c r="B775" i="5"/>
  <c r="T775" i="5"/>
  <c r="B776" i="5"/>
  <c r="T776" i="5" s="1"/>
  <c r="B777" i="5"/>
  <c r="T777" i="5"/>
  <c r="B778" i="5"/>
  <c r="T778" i="5" s="1"/>
  <c r="B779" i="5"/>
  <c r="T779" i="5" s="1"/>
  <c r="B780" i="5"/>
  <c r="T780" i="5" s="1"/>
  <c r="B781" i="5"/>
  <c r="T781" i="5"/>
  <c r="B782" i="5"/>
  <c r="T782" i="5" s="1"/>
  <c r="B783" i="5"/>
  <c r="T783" i="5"/>
  <c r="B784" i="5"/>
  <c r="T784" i="5" s="1"/>
  <c r="B785" i="5"/>
  <c r="T785" i="5" s="1"/>
  <c r="B786" i="5"/>
  <c r="T786" i="5"/>
  <c r="B787" i="5"/>
  <c r="T787" i="5"/>
  <c r="B788" i="5"/>
  <c r="T788" i="5" s="1"/>
  <c r="B789" i="5"/>
  <c r="T789" i="5" s="1"/>
  <c r="B790" i="5"/>
  <c r="T790" i="5"/>
  <c r="B791" i="5"/>
  <c r="B792" i="5"/>
  <c r="T792" i="5" s="1"/>
  <c r="B793" i="5"/>
  <c r="T793" i="5" s="1"/>
  <c r="B794" i="5"/>
  <c r="T794" i="5" s="1"/>
  <c r="B795" i="5"/>
  <c r="T795" i="5"/>
  <c r="B796" i="5"/>
  <c r="T796" i="5"/>
  <c r="B797" i="5"/>
  <c r="T797" i="5"/>
  <c r="B798" i="5"/>
  <c r="T798" i="5"/>
  <c r="B799" i="5"/>
  <c r="T799" i="5"/>
  <c r="B800" i="5"/>
  <c r="T800" i="5" s="1"/>
  <c r="B801" i="5"/>
  <c r="T801" i="5"/>
  <c r="B802" i="5"/>
  <c r="T802" i="5" s="1"/>
  <c r="B803" i="5"/>
  <c r="T803" i="5"/>
  <c r="B804" i="5"/>
  <c r="T804" i="5"/>
  <c r="B805" i="5"/>
  <c r="T805" i="5" s="1"/>
  <c r="B806" i="5"/>
  <c r="T806" i="5" s="1"/>
  <c r="B807" i="5"/>
  <c r="T807" i="5"/>
  <c r="B808" i="5"/>
  <c r="T808" i="5"/>
  <c r="B809" i="5"/>
  <c r="T809" i="5"/>
  <c r="B810" i="5"/>
  <c r="T810" i="5"/>
  <c r="B811" i="5"/>
  <c r="T811" i="5"/>
  <c r="B812" i="5"/>
  <c r="T812" i="5" s="1"/>
  <c r="B813" i="5"/>
  <c r="T813" i="5" s="1"/>
  <c r="B814" i="5"/>
  <c r="T814" i="5"/>
  <c r="B815" i="5"/>
  <c r="T815" i="5" s="1"/>
  <c r="B816" i="5"/>
  <c r="T816" i="5"/>
  <c r="B817" i="5"/>
  <c r="T817" i="5" s="1"/>
  <c r="B818" i="5"/>
  <c r="T818" i="5" s="1"/>
  <c r="B819" i="5"/>
  <c r="T819" i="5"/>
  <c r="B820" i="5"/>
  <c r="T820" i="5"/>
  <c r="B821" i="5"/>
  <c r="T821" i="5"/>
  <c r="B822" i="5"/>
  <c r="T822" i="5"/>
  <c r="B823" i="5"/>
  <c r="T823" i="5"/>
  <c r="B824" i="5"/>
  <c r="T824" i="5" s="1"/>
  <c r="B825" i="5"/>
  <c r="T825" i="5" s="1"/>
  <c r="B826" i="5"/>
  <c r="T826" i="5" s="1"/>
  <c r="B827" i="5"/>
  <c r="T827" i="5"/>
  <c r="B828" i="5"/>
  <c r="T828" i="5" s="1"/>
  <c r="B829" i="5"/>
  <c r="T829" i="5"/>
  <c r="B830" i="5"/>
  <c r="T830" i="5" s="1"/>
  <c r="B831" i="5"/>
  <c r="T831" i="5" s="1"/>
  <c r="B832" i="5"/>
  <c r="T832" i="5"/>
  <c r="B833" i="5"/>
  <c r="T833" i="5"/>
  <c r="B834" i="5"/>
  <c r="T834" i="5"/>
  <c r="B835" i="5"/>
  <c r="T835" i="5"/>
  <c r="B836" i="5"/>
  <c r="T836" i="5" s="1"/>
  <c r="B837" i="5"/>
  <c r="T837" i="5" s="1"/>
  <c r="B838" i="5"/>
  <c r="T838" i="5" s="1"/>
  <c r="B839" i="5"/>
  <c r="T839" i="5" s="1"/>
  <c r="B840" i="5"/>
  <c r="T840" i="5"/>
  <c r="B841" i="5"/>
  <c r="T841" i="5" s="1"/>
  <c r="B842" i="5"/>
  <c r="T842" i="5" s="1"/>
  <c r="B843" i="5"/>
  <c r="T843" i="5" s="1"/>
  <c r="B844" i="5"/>
  <c r="T844" i="5"/>
  <c r="B845" i="5"/>
  <c r="T845" i="5"/>
  <c r="B846" i="5"/>
  <c r="T846" i="5"/>
  <c r="B847" i="5"/>
  <c r="T847" i="5"/>
  <c r="B848" i="5"/>
  <c r="T848" i="5" s="1"/>
  <c r="B849" i="5"/>
  <c r="T849" i="5"/>
  <c r="B850" i="5"/>
  <c r="T850" i="5" s="1"/>
  <c r="B851" i="5"/>
  <c r="T851" i="5" s="1"/>
  <c r="B852" i="5"/>
  <c r="T852" i="5" s="1"/>
  <c r="B853" i="5"/>
  <c r="T853" i="5"/>
  <c r="B854" i="5"/>
  <c r="T854" i="5" s="1"/>
  <c r="B855" i="5"/>
  <c r="T855" i="5"/>
  <c r="B856" i="5"/>
  <c r="T856" i="5" s="1"/>
  <c r="B857" i="5"/>
  <c r="T857" i="5"/>
  <c r="B858" i="5"/>
  <c r="T858" i="5"/>
  <c r="B859" i="5"/>
  <c r="T859" i="5"/>
  <c r="B860" i="5"/>
  <c r="T860" i="5" s="1"/>
  <c r="B861" i="5"/>
  <c r="T861" i="5" s="1"/>
  <c r="B862" i="5"/>
  <c r="T862" i="5"/>
  <c r="B863" i="5"/>
  <c r="T863" i="5" s="1"/>
  <c r="B864" i="5"/>
  <c r="T864" i="5" s="1"/>
  <c r="B865" i="5"/>
  <c r="T865" i="5" s="1"/>
  <c r="B866" i="5"/>
  <c r="T866" i="5" s="1"/>
  <c r="B867" i="5"/>
  <c r="T867" i="5"/>
  <c r="B868" i="5"/>
  <c r="T868" i="5"/>
  <c r="B869" i="5"/>
  <c r="T869" i="5" s="1"/>
  <c r="B870" i="5"/>
  <c r="T870" i="5"/>
  <c r="B871" i="5"/>
  <c r="T871" i="5"/>
  <c r="B872" i="5"/>
  <c r="T872" i="5" s="1"/>
  <c r="B873" i="5"/>
  <c r="T873" i="5"/>
  <c r="B874" i="5"/>
  <c r="T874" i="5" s="1"/>
  <c r="B875" i="5"/>
  <c r="T875" i="5"/>
  <c r="B876" i="5"/>
  <c r="T876" i="5" s="1"/>
  <c r="B877" i="5"/>
  <c r="T877" i="5" s="1"/>
  <c r="B878" i="5"/>
  <c r="T878" i="5" s="1"/>
  <c r="B879" i="5"/>
  <c r="T879" i="5"/>
  <c r="B880" i="5"/>
  <c r="T880" i="5"/>
  <c r="B881" i="5"/>
  <c r="T881" i="5"/>
  <c r="B882" i="5"/>
  <c r="T882" i="5" s="1"/>
  <c r="B883" i="5"/>
  <c r="T883" i="5" s="1"/>
  <c r="B884" i="5"/>
  <c r="T884" i="5" s="1"/>
  <c r="B885" i="5"/>
  <c r="T885" i="5" s="1"/>
  <c r="B886" i="5"/>
  <c r="T886" i="5"/>
  <c r="B887" i="5"/>
  <c r="T887" i="5" s="1"/>
  <c r="B888" i="5"/>
  <c r="T888" i="5"/>
  <c r="B889" i="5"/>
  <c r="T889" i="5" s="1"/>
  <c r="B890" i="5"/>
  <c r="T890" i="5" s="1"/>
  <c r="B891" i="5"/>
  <c r="T891" i="5"/>
  <c r="B892" i="5"/>
  <c r="T892" i="5"/>
  <c r="B893" i="5"/>
  <c r="T893" i="5"/>
  <c r="B894" i="5"/>
  <c r="T894" i="5"/>
  <c r="B895" i="5"/>
  <c r="T895" i="5" s="1"/>
  <c r="B896" i="5"/>
  <c r="T896" i="5" s="1"/>
  <c r="B897" i="5"/>
  <c r="T897" i="5" s="1"/>
  <c r="B898" i="5"/>
  <c r="T898" i="5" s="1"/>
  <c r="B899" i="5"/>
  <c r="T899" i="5"/>
  <c r="B900" i="5"/>
  <c r="T900" i="5" s="1"/>
  <c r="B901" i="5"/>
  <c r="T901" i="5"/>
  <c r="B902" i="5"/>
  <c r="T902" i="5" s="1"/>
  <c r="B903" i="5"/>
  <c r="T903" i="5"/>
  <c r="B904" i="5"/>
  <c r="T904" i="5"/>
  <c r="B905" i="5"/>
  <c r="T905" i="5"/>
  <c r="B906" i="5"/>
  <c r="T906" i="5"/>
  <c r="B907" i="5"/>
  <c r="T907" i="5"/>
  <c r="B908" i="5"/>
  <c r="T908" i="5" s="1"/>
  <c r="B909" i="5"/>
  <c r="T909" i="5" s="1"/>
  <c r="B910" i="5"/>
  <c r="T910" i="5" s="1"/>
  <c r="B911" i="5"/>
  <c r="T911" i="5" s="1"/>
  <c r="B912" i="5"/>
  <c r="T912" i="5"/>
  <c r="B913" i="5"/>
  <c r="T913" i="5" s="1"/>
  <c r="B914" i="5"/>
  <c r="T914" i="5" s="1"/>
  <c r="B915" i="5"/>
  <c r="T915" i="5"/>
  <c r="B916" i="5"/>
  <c r="T916" i="5" s="1"/>
  <c r="B917" i="5"/>
  <c r="T917" i="5"/>
  <c r="B918" i="5"/>
  <c r="T918" i="5"/>
  <c r="B919" i="5"/>
  <c r="T919" i="5"/>
  <c r="B920" i="5"/>
  <c r="T920" i="5" s="1"/>
  <c r="B921" i="5"/>
  <c r="T921" i="5"/>
  <c r="B922" i="5"/>
  <c r="T922" i="5"/>
  <c r="B923" i="5"/>
  <c r="T923" i="5" s="1"/>
  <c r="B924" i="5"/>
  <c r="T924" i="5" s="1"/>
  <c r="B925" i="5"/>
  <c r="T925" i="5"/>
  <c r="B926" i="5"/>
  <c r="T926" i="5" s="1"/>
  <c r="B927" i="5"/>
  <c r="T927" i="5"/>
  <c r="B928" i="5"/>
  <c r="T928" i="5" s="1"/>
  <c r="B929" i="5"/>
  <c r="T929" i="5" s="1"/>
  <c r="B930" i="5"/>
  <c r="T930" i="5"/>
  <c r="B931" i="5"/>
  <c r="T931" i="5"/>
  <c r="B932" i="5"/>
  <c r="T932" i="5" s="1"/>
  <c r="B933" i="5"/>
  <c r="T933" i="5" s="1"/>
  <c r="B934" i="5"/>
  <c r="T934" i="5"/>
  <c r="B935" i="5"/>
  <c r="T935" i="5" s="1"/>
  <c r="B936" i="5"/>
  <c r="T936" i="5" s="1"/>
  <c r="B937" i="5"/>
  <c r="T937" i="5" s="1"/>
  <c r="B938" i="5"/>
  <c r="T938" i="5" s="1"/>
  <c r="B939" i="5"/>
  <c r="T939" i="5"/>
  <c r="B940" i="5"/>
  <c r="T940" i="5"/>
  <c r="B941" i="5"/>
  <c r="T941" i="5" s="1"/>
  <c r="B942" i="5"/>
  <c r="T942" i="5"/>
  <c r="B943" i="5"/>
  <c r="T943" i="5"/>
  <c r="B944" i="5"/>
  <c r="T944" i="5" s="1"/>
  <c r="B945" i="5"/>
  <c r="T945" i="5"/>
  <c r="B946" i="5"/>
  <c r="T946" i="5" s="1"/>
  <c r="B947" i="5"/>
  <c r="T947" i="5"/>
  <c r="B948" i="5"/>
  <c r="T948" i="5" s="1"/>
  <c r="B949" i="5"/>
  <c r="T949" i="5" s="1"/>
  <c r="B950" i="5"/>
  <c r="T950" i="5" s="1"/>
  <c r="B951" i="5"/>
  <c r="T951" i="5"/>
  <c r="B952" i="5"/>
  <c r="T952" i="5"/>
  <c r="B953" i="5"/>
  <c r="T953" i="5"/>
  <c r="B954" i="5"/>
  <c r="T954" i="5"/>
  <c r="B955" i="5"/>
  <c r="T955" i="5" s="1"/>
  <c r="B956" i="5"/>
  <c r="T956" i="5" s="1"/>
  <c r="B957" i="5"/>
  <c r="T957" i="5" s="1"/>
  <c r="B958" i="5"/>
  <c r="T958" i="5"/>
  <c r="B959" i="5"/>
  <c r="T959" i="5" s="1"/>
  <c r="B960" i="5"/>
  <c r="T960" i="5"/>
  <c r="B961" i="5"/>
  <c r="T961" i="5" s="1"/>
  <c r="B962" i="5"/>
  <c r="T962" i="5" s="1"/>
  <c r="B963" i="5"/>
  <c r="T963" i="5"/>
  <c r="B964" i="5"/>
  <c r="T964" i="5"/>
  <c r="B965" i="5"/>
  <c r="T965" i="5"/>
  <c r="B966" i="5"/>
  <c r="T966" i="5"/>
  <c r="B967" i="5"/>
  <c r="T967" i="5"/>
  <c r="B968" i="5"/>
  <c r="T968" i="5" s="1"/>
  <c r="B969" i="5"/>
  <c r="T969" i="5" s="1"/>
  <c r="B970" i="5"/>
  <c r="T970" i="5" s="1"/>
  <c r="B971" i="5"/>
  <c r="T971" i="5"/>
  <c r="B972" i="5"/>
  <c r="T972" i="5" s="1"/>
  <c r="B973" i="5"/>
  <c r="T973" i="5"/>
  <c r="B974" i="5"/>
  <c r="T974" i="5" s="1"/>
  <c r="B975" i="5"/>
  <c r="T975" i="5" s="1"/>
  <c r="B976" i="5"/>
  <c r="T976" i="5"/>
  <c r="B977" i="5"/>
  <c r="T977" i="5"/>
  <c r="B978" i="5"/>
  <c r="T978" i="5"/>
  <c r="B979" i="5"/>
  <c r="T979" i="5"/>
  <c r="B980" i="5"/>
  <c r="T980" i="5" s="1"/>
  <c r="B981" i="5"/>
  <c r="T981" i="5" s="1"/>
  <c r="B982" i="5"/>
  <c r="T982" i="5" s="1"/>
  <c r="B983" i="5"/>
  <c r="T983" i="5" s="1"/>
  <c r="B984" i="5"/>
  <c r="T984" i="5"/>
  <c r="B985" i="5"/>
  <c r="T985" i="5" s="1"/>
  <c r="B986" i="5"/>
  <c r="T986" i="5" s="1"/>
  <c r="B987" i="5"/>
  <c r="T987" i="5"/>
  <c r="B988" i="5"/>
  <c r="T988" i="5"/>
  <c r="B989" i="5"/>
  <c r="T989" i="5"/>
  <c r="B990" i="5"/>
  <c r="T990" i="5"/>
  <c r="B991" i="5"/>
  <c r="T991" i="5"/>
  <c r="B992" i="5"/>
  <c r="T992" i="5" s="1"/>
  <c r="B993" i="5"/>
  <c r="T993" i="5"/>
  <c r="B994" i="5"/>
  <c r="T994" i="5" s="1"/>
  <c r="B995" i="5"/>
  <c r="T995" i="5" s="1"/>
  <c r="B996" i="5"/>
  <c r="T996" i="5" s="1"/>
  <c r="B997" i="5"/>
  <c r="T997" i="5"/>
  <c r="B998" i="5"/>
  <c r="T998" i="5" s="1"/>
  <c r="B999" i="5"/>
  <c r="T999" i="5"/>
  <c r="B1000" i="5"/>
  <c r="T1000" i="5" s="1"/>
  <c r="B1001" i="5"/>
  <c r="T1001" i="5"/>
  <c r="B1002" i="5"/>
  <c r="T1002" i="5"/>
  <c r="B1003" i="5"/>
  <c r="T1003" i="5"/>
  <c r="B1004" i="5"/>
  <c r="T1004" i="5" s="1"/>
  <c r="B1005" i="5"/>
  <c r="T1005" i="5" s="1"/>
  <c r="B1006" i="5"/>
  <c r="T1006" i="5"/>
  <c r="B1007" i="5"/>
  <c r="T1007" i="5" s="1"/>
  <c r="B1008" i="5"/>
  <c r="T1008" i="5" s="1"/>
  <c r="B1009" i="5"/>
  <c r="T1009" i="5" s="1"/>
  <c r="B1010" i="5"/>
  <c r="T1010" i="5" s="1"/>
  <c r="B1011" i="5"/>
  <c r="T1011" i="5"/>
  <c r="B1012" i="5"/>
  <c r="T1012" i="5"/>
  <c r="B1013" i="5"/>
  <c r="T1013" i="5" s="1"/>
  <c r="B1014" i="5"/>
  <c r="T1014" i="5" s="1"/>
  <c r="B1015" i="5"/>
  <c r="T1015" i="5"/>
  <c r="B1016" i="5"/>
  <c r="T1016" i="5" s="1"/>
  <c r="B1017" i="5"/>
  <c r="T1017" i="5"/>
  <c r="B1018" i="5"/>
  <c r="T1018" i="5" s="1"/>
  <c r="B1019" i="5"/>
  <c r="T1019" i="5"/>
  <c r="B1020" i="5"/>
  <c r="T1020" i="5" s="1"/>
  <c r="B1021" i="5"/>
  <c r="T1021" i="5" s="1"/>
  <c r="B1022" i="5"/>
  <c r="T1022" i="5" s="1"/>
  <c r="B1023" i="5"/>
  <c r="T1023" i="5"/>
  <c r="B1024" i="5"/>
  <c r="T1024" i="5"/>
  <c r="B1025" i="5"/>
  <c r="T1025" i="5"/>
  <c r="B1026" i="5"/>
  <c r="T1026" i="5"/>
  <c r="B1027" i="5"/>
  <c r="T1027" i="5" s="1"/>
  <c r="B1028" i="5"/>
  <c r="T1028" i="5" s="1"/>
  <c r="B1029" i="5"/>
  <c r="T1029" i="5" s="1"/>
  <c r="B1030" i="5"/>
  <c r="T1030" i="5"/>
  <c r="B1031" i="5"/>
  <c r="T1031" i="5" s="1"/>
  <c r="B1032" i="5"/>
  <c r="T1032" i="5"/>
  <c r="B1033" i="5"/>
  <c r="T1033" i="5"/>
  <c r="B1034" i="5"/>
  <c r="T1034" i="5" s="1"/>
  <c r="B1035" i="5"/>
  <c r="T1035" i="5"/>
  <c r="B1036" i="5"/>
  <c r="T1036" i="5"/>
  <c r="B1037" i="5"/>
  <c r="T1037" i="5"/>
  <c r="B1038" i="5"/>
  <c r="T1038" i="5"/>
  <c r="B1039" i="5"/>
  <c r="T1039" i="5" s="1"/>
  <c r="B1040" i="5"/>
  <c r="T1040" i="5" s="1"/>
  <c r="B1041" i="5"/>
  <c r="T1041" i="5" s="1"/>
  <c r="B1042" i="5"/>
  <c r="T1042" i="5" s="1"/>
  <c r="B1043" i="5"/>
  <c r="T1043" i="5"/>
  <c r="B1044" i="5"/>
  <c r="T1044" i="5" s="1"/>
  <c r="B1045" i="5"/>
  <c r="T1045" i="5"/>
  <c r="B1046" i="5"/>
  <c r="T1046" i="5" s="1"/>
  <c r="B1047" i="5"/>
  <c r="T1047" i="5"/>
  <c r="B1048" i="5"/>
  <c r="T1048" i="5"/>
  <c r="B1049" i="5"/>
  <c r="T1049" i="5"/>
  <c r="B1050" i="5"/>
  <c r="T1050" i="5"/>
  <c r="B1051" i="5"/>
  <c r="T1051" i="5"/>
  <c r="B1052" i="5"/>
  <c r="T1052" i="5" s="1"/>
  <c r="B1053" i="5"/>
  <c r="T1053" i="5" s="1"/>
  <c r="B1054" i="5"/>
  <c r="T1054" i="5" s="1"/>
  <c r="B1055" i="5"/>
  <c r="T1055" i="5" s="1"/>
  <c r="B1056" i="5"/>
  <c r="T1056" i="5"/>
  <c r="B1057" i="5"/>
  <c r="T1057" i="5" s="1"/>
  <c r="B1058" i="5"/>
  <c r="T1058" i="5" s="1"/>
  <c r="B1059" i="5"/>
  <c r="T1059" i="5" s="1"/>
  <c r="B1060" i="5"/>
  <c r="T1060" i="5" s="1"/>
  <c r="B1061" i="5"/>
  <c r="T1061" i="5"/>
  <c r="B1062" i="5"/>
  <c r="T1062" i="5"/>
  <c r="B1063" i="5"/>
  <c r="T1063" i="5" s="1"/>
  <c r="B1064" i="5"/>
  <c r="T1064" i="5" s="1"/>
  <c r="B1065" i="5"/>
  <c r="T1065" i="5"/>
  <c r="B1066" i="5"/>
  <c r="T1066" i="5" s="1"/>
  <c r="B1067" i="5"/>
  <c r="T1067" i="5" s="1"/>
  <c r="B1068" i="5"/>
  <c r="T1068" i="5" s="1"/>
  <c r="B1069" i="5"/>
  <c r="T1069" i="5"/>
  <c r="B1070" i="5"/>
  <c r="T1070" i="5" s="1"/>
  <c r="B1071" i="5"/>
  <c r="T1071" i="5"/>
  <c r="B1072" i="5"/>
  <c r="T1072" i="5"/>
  <c r="B1073" i="5"/>
  <c r="T1073" i="5"/>
  <c r="B1074" i="5"/>
  <c r="T1074" i="5"/>
  <c r="B1075" i="5"/>
  <c r="T1075" i="5"/>
  <c r="B1076" i="5"/>
  <c r="T1076" i="5" s="1"/>
  <c r="B1077" i="5"/>
  <c r="T1077" i="5" s="1"/>
  <c r="B1078" i="5"/>
  <c r="T1078" i="5"/>
  <c r="B1079" i="5"/>
  <c r="T1079" i="5"/>
  <c r="B1080" i="5"/>
  <c r="T1080" i="5" s="1"/>
  <c r="B1081" i="5"/>
  <c r="T1081" i="5" s="1"/>
  <c r="B1082" i="5"/>
  <c r="T1082" i="5" s="1"/>
  <c r="B1083" i="5"/>
  <c r="T1083" i="5" s="1"/>
  <c r="B1084" i="5"/>
  <c r="T1084" i="5"/>
  <c r="B1085" i="5"/>
  <c r="T1085" i="5"/>
  <c r="B1086" i="5"/>
  <c r="T1086" i="5" s="1"/>
  <c r="B1087" i="5"/>
  <c r="T1087" i="5"/>
  <c r="B1088" i="5"/>
  <c r="T1088" i="5" s="1"/>
  <c r="B1089" i="5"/>
  <c r="T1089" i="5"/>
  <c r="B1090" i="5"/>
  <c r="T1090" i="5" s="1"/>
  <c r="B1091" i="5"/>
  <c r="T1091" i="5"/>
  <c r="B1092" i="5"/>
  <c r="T1092" i="5"/>
  <c r="B1093" i="5"/>
  <c r="T1093" i="5" s="1"/>
  <c r="B1094" i="5"/>
  <c r="T1094" i="5" s="1"/>
  <c r="B1095" i="5"/>
  <c r="T1095" i="5"/>
  <c r="B1096" i="5"/>
  <c r="T1096" i="5" s="1"/>
  <c r="B1097" i="5"/>
  <c r="T1097" i="5"/>
  <c r="B1098" i="5"/>
  <c r="T1098" i="5" s="1"/>
  <c r="B1099" i="5"/>
  <c r="T1099" i="5" s="1"/>
  <c r="B1100" i="5"/>
  <c r="T1100" i="5" s="1"/>
  <c r="B1101" i="5"/>
  <c r="T1101" i="5" s="1"/>
  <c r="B1102" i="5"/>
  <c r="T1102" i="5"/>
  <c r="B1103" i="5"/>
  <c r="T1103" i="5" s="1"/>
  <c r="B1104" i="5"/>
  <c r="T1104" i="5"/>
  <c r="B1105" i="5"/>
  <c r="T1105" i="5" s="1"/>
  <c r="B1106" i="5"/>
  <c r="T1106" i="5" s="1"/>
  <c r="B1107" i="5"/>
  <c r="T1107" i="5"/>
  <c r="B1108" i="5"/>
  <c r="T1108" i="5"/>
  <c r="B1109" i="5"/>
  <c r="T1109" i="5" s="1"/>
  <c r="B1110" i="5"/>
  <c r="T1110" i="5"/>
  <c r="B1111" i="5"/>
  <c r="T1111" i="5"/>
  <c r="B1112" i="5"/>
  <c r="T1112" i="5" s="1"/>
  <c r="B1113" i="5"/>
  <c r="T1113" i="5" s="1"/>
  <c r="B1114" i="5"/>
  <c r="T1114" i="5" s="1"/>
  <c r="B1115" i="5"/>
  <c r="T1115" i="5"/>
  <c r="B1116" i="5"/>
  <c r="T1116" i="5" s="1"/>
  <c r="B1117" i="5"/>
  <c r="T1117" i="5"/>
  <c r="B1118" i="5"/>
  <c r="T1118" i="5" s="1"/>
  <c r="B1119" i="5"/>
  <c r="T1119" i="5" s="1"/>
  <c r="B1120" i="5"/>
  <c r="T1120" i="5"/>
  <c r="B1121" i="5"/>
  <c r="T1121" i="5"/>
  <c r="B1122" i="5"/>
  <c r="T1122" i="5" s="1"/>
  <c r="B1123" i="5"/>
  <c r="T1123" i="5"/>
  <c r="B1124" i="5"/>
  <c r="T1124" i="5" s="1"/>
  <c r="B1125" i="5"/>
  <c r="T1125" i="5" s="1"/>
  <c r="B1126" i="5"/>
  <c r="T1126" i="5" s="1"/>
  <c r="B1127" i="5"/>
  <c r="T1127" i="5" s="1"/>
  <c r="B1128" i="5"/>
  <c r="T1128" i="5"/>
  <c r="B1129" i="5"/>
  <c r="T1129" i="5" s="1"/>
  <c r="B1130" i="5"/>
  <c r="T1130" i="5" s="1"/>
  <c r="B1131" i="5"/>
  <c r="T1131" i="5" s="1"/>
  <c r="B1132" i="5"/>
  <c r="T1132" i="5"/>
  <c r="B1133" i="5"/>
  <c r="T1133" i="5"/>
  <c r="B1134" i="5"/>
  <c r="T1134" i="5"/>
  <c r="B1135" i="5"/>
  <c r="T1135" i="5" s="1"/>
  <c r="B1136" i="5"/>
  <c r="T1136" i="5" s="1"/>
  <c r="B1137" i="5"/>
  <c r="T1137" i="5"/>
  <c r="B1138" i="5"/>
  <c r="T1138" i="5" s="1"/>
  <c r="B1139" i="5"/>
  <c r="T1139" i="5" s="1"/>
  <c r="B1140" i="5"/>
  <c r="T1140" i="5" s="1"/>
  <c r="B1141" i="5"/>
  <c r="T1141" i="5"/>
  <c r="B1142" i="5"/>
  <c r="T1142" i="5" s="1"/>
  <c r="B1143" i="5"/>
  <c r="T1143" i="5"/>
  <c r="B1144" i="5"/>
  <c r="T1144" i="5" s="1"/>
  <c r="B1145" i="5"/>
  <c r="T1145" i="5"/>
  <c r="B1146" i="5"/>
  <c r="T1146" i="5"/>
  <c r="B1147" i="5"/>
  <c r="T1147" i="5"/>
  <c r="B1148" i="5"/>
  <c r="T1148" i="5" s="1"/>
  <c r="B1149" i="5"/>
  <c r="T1149" i="5"/>
  <c r="B1150" i="5"/>
  <c r="T1150" i="5" s="1"/>
  <c r="B1151" i="5"/>
  <c r="T1151" i="5" s="1"/>
  <c r="B1152" i="5"/>
  <c r="T1152" i="5"/>
  <c r="B1153" i="5"/>
  <c r="T1153" i="5"/>
  <c r="B1154" i="5"/>
  <c r="T1154" i="5" s="1"/>
  <c r="B1155" i="5"/>
  <c r="T1155" i="5"/>
  <c r="B1156" i="5"/>
  <c r="T1156" i="5"/>
  <c r="B1157" i="5"/>
  <c r="T1157" i="5" s="1"/>
  <c r="B1158" i="5"/>
  <c r="T1158" i="5"/>
  <c r="B1159" i="5"/>
  <c r="T1159" i="5"/>
  <c r="B1160" i="5"/>
  <c r="T1160" i="5" s="1"/>
  <c r="B1161" i="5"/>
  <c r="T1161" i="5"/>
  <c r="B1162" i="5"/>
  <c r="T1162" i="5" s="1"/>
  <c r="B1163" i="5"/>
  <c r="T1163" i="5" s="1"/>
  <c r="B1164" i="5"/>
  <c r="T1164" i="5"/>
  <c r="B1165" i="5"/>
  <c r="T1165" i="5"/>
  <c r="B1166" i="5"/>
  <c r="T1166" i="5" s="1"/>
  <c r="B1167" i="5"/>
  <c r="T1167" i="5"/>
  <c r="B1168" i="5"/>
  <c r="T1168" i="5" s="1"/>
  <c r="B1169" i="5"/>
  <c r="T1169" i="5"/>
  <c r="B1170" i="5"/>
  <c r="T1170" i="5"/>
  <c r="B1171" i="5"/>
  <c r="T1171" i="5"/>
  <c r="B1172" i="5"/>
  <c r="T1172" i="5" s="1"/>
  <c r="B1173" i="5"/>
  <c r="T1173" i="5"/>
  <c r="B1174" i="5"/>
  <c r="T1174" i="5"/>
  <c r="B1175" i="5"/>
  <c r="T1175" i="5" s="1"/>
  <c r="B1176" i="5"/>
  <c r="T1176" i="5"/>
  <c r="B1177" i="5"/>
  <c r="T1177" i="5"/>
  <c r="B1178" i="5"/>
  <c r="T1178" i="5" s="1"/>
  <c r="B1179" i="5"/>
  <c r="T1179" i="5"/>
  <c r="B1180" i="5"/>
  <c r="T1180" i="5" s="1"/>
  <c r="B1181" i="5"/>
  <c r="T1181" i="5"/>
  <c r="B1182" i="5"/>
  <c r="T1182" i="5"/>
  <c r="B1183" i="5"/>
  <c r="T1183" i="5"/>
  <c r="B1184" i="5"/>
  <c r="T1184" i="5" s="1"/>
  <c r="B1185" i="5"/>
  <c r="T1185" i="5"/>
  <c r="B1186" i="5"/>
  <c r="T1186" i="5"/>
  <c r="B1187" i="5"/>
  <c r="T1187" i="5" s="1"/>
  <c r="B1188" i="5"/>
  <c r="T1188" i="5"/>
  <c r="B1189" i="5"/>
  <c r="T1189" i="5"/>
  <c r="B1190" i="5"/>
  <c r="T1190" i="5" s="1"/>
  <c r="B1191" i="5"/>
  <c r="T1191" i="5"/>
  <c r="B1192" i="5"/>
  <c r="T1192" i="5"/>
  <c r="B1193" i="5"/>
  <c r="T1193" i="5" s="1"/>
  <c r="B1194" i="5"/>
  <c r="T1194" i="5"/>
  <c r="B1195" i="5"/>
  <c r="T1195" i="5"/>
  <c r="B1196" i="5"/>
  <c r="T1196" i="5" s="1"/>
  <c r="B1197" i="5"/>
  <c r="T1197" i="5"/>
  <c r="B1198" i="5"/>
  <c r="T1198" i="5" s="1"/>
  <c r="B1199" i="5"/>
  <c r="T1199" i="5" s="1"/>
  <c r="B1200" i="5"/>
  <c r="T1200" i="5"/>
  <c r="B1201" i="5"/>
  <c r="T1201" i="5"/>
  <c r="B1202" i="5"/>
  <c r="T1202" i="5" s="1"/>
  <c r="B1203" i="5"/>
  <c r="T1203" i="5"/>
  <c r="B1204" i="5"/>
  <c r="T1204" i="5"/>
  <c r="B1205" i="5"/>
  <c r="T1205" i="5"/>
  <c r="B1206" i="5"/>
  <c r="T1206" i="5"/>
  <c r="B1207" i="5"/>
  <c r="T1207" i="5"/>
  <c r="B1208" i="5"/>
  <c r="T1208" i="5" s="1"/>
  <c r="B1209" i="5"/>
  <c r="T1209" i="5"/>
  <c r="B1210" i="5"/>
  <c r="T1210" i="5" s="1"/>
  <c r="B1211" i="5"/>
  <c r="T1211" i="5" s="1"/>
  <c r="B1212" i="5"/>
  <c r="T1212" i="5"/>
  <c r="B1213" i="5"/>
  <c r="T1213" i="5"/>
  <c r="B1214" i="5"/>
  <c r="T1214" i="5" s="1"/>
  <c r="B1215" i="5"/>
  <c r="T1215" i="5"/>
  <c r="B1216" i="5"/>
  <c r="T1216" i="5" s="1"/>
  <c r="B1217" i="5"/>
  <c r="T1217" i="5"/>
  <c r="B1218" i="5"/>
  <c r="T1218" i="5"/>
  <c r="B1219" i="5"/>
  <c r="T1219" i="5"/>
  <c r="B1220" i="5"/>
  <c r="T1220" i="5" s="1"/>
  <c r="B1221" i="5"/>
  <c r="T1221" i="5"/>
  <c r="B1222" i="5"/>
  <c r="T1222" i="5" s="1"/>
  <c r="B1223" i="5"/>
  <c r="T1223" i="5" s="1"/>
  <c r="B1224" i="5"/>
  <c r="T1224" i="5"/>
  <c r="B1225" i="5"/>
  <c r="T1225" i="5"/>
  <c r="B1226" i="5"/>
  <c r="T1226" i="5" s="1"/>
  <c r="B1227" i="5"/>
  <c r="T1227" i="5"/>
  <c r="B1228" i="5"/>
  <c r="T1228" i="5"/>
  <c r="B1229" i="5"/>
  <c r="T1229" i="5" s="1"/>
  <c r="B1230" i="5"/>
  <c r="T1230" i="5"/>
  <c r="B1231" i="5"/>
  <c r="T1231" i="5"/>
  <c r="B1232" i="5"/>
  <c r="T1232" i="5" s="1"/>
  <c r="B1233" i="5"/>
  <c r="T1233" i="5"/>
  <c r="B1234" i="5"/>
  <c r="T1234" i="5" s="1"/>
  <c r="B1235" i="5"/>
  <c r="T1235" i="5" s="1"/>
  <c r="B1236" i="5"/>
  <c r="T1236" i="5"/>
  <c r="B1237" i="5"/>
  <c r="T1237" i="5"/>
  <c r="B1238" i="5"/>
  <c r="T1238" i="5" s="1"/>
  <c r="B1239" i="5"/>
  <c r="T1239" i="5"/>
  <c r="B1240" i="5"/>
  <c r="T1240" i="5"/>
  <c r="B1241" i="5"/>
  <c r="T1241" i="5"/>
  <c r="B1242" i="5"/>
  <c r="T1242" i="5"/>
  <c r="B1243" i="5"/>
  <c r="T1243" i="5"/>
  <c r="B1244" i="5"/>
  <c r="T1244" i="5" s="1"/>
  <c r="B1245" i="5"/>
  <c r="T1245" i="5"/>
  <c r="B1246" i="5"/>
  <c r="T1246" i="5" s="1"/>
  <c r="B1247" i="5"/>
  <c r="T1247" i="5" s="1"/>
  <c r="B1248" i="5"/>
  <c r="T1248" i="5"/>
  <c r="B1249" i="5"/>
  <c r="T1249" i="5"/>
  <c r="B1250" i="5"/>
  <c r="T1250" i="5" s="1"/>
  <c r="B1251" i="5"/>
  <c r="T1251" i="5"/>
  <c r="B1252" i="5"/>
  <c r="T1252" i="5"/>
  <c r="B1253" i="5"/>
  <c r="T1253" i="5" s="1"/>
  <c r="B1254" i="5"/>
  <c r="T1254" i="5"/>
  <c r="B1255" i="5"/>
  <c r="T1255" i="5"/>
  <c r="B1256" i="5"/>
  <c r="T1256" i="5" s="1"/>
  <c r="B1257" i="5"/>
  <c r="T1257" i="5"/>
  <c r="B1258" i="5"/>
  <c r="T1258" i="5" s="1"/>
  <c r="B1259" i="5"/>
  <c r="T1259" i="5" s="1"/>
  <c r="B1260" i="5"/>
  <c r="T1260" i="5"/>
  <c r="B1261" i="5"/>
  <c r="T1261" i="5"/>
  <c r="B1262" i="5"/>
  <c r="T1262" i="5" s="1"/>
  <c r="B1263" i="5"/>
  <c r="T1263" i="5"/>
  <c r="B1264" i="5"/>
  <c r="T1264" i="5"/>
  <c r="B1265" i="5"/>
  <c r="T1265" i="5"/>
  <c r="B1266" i="5"/>
  <c r="T1266" i="5"/>
  <c r="B1267" i="5"/>
  <c r="T1267" i="5"/>
  <c r="B1268" i="5"/>
  <c r="T1268" i="5" s="1"/>
  <c r="B1269" i="5"/>
  <c r="T1269" i="5"/>
  <c r="B1270" i="5"/>
  <c r="T1270" i="5" s="1"/>
  <c r="B1271" i="5"/>
  <c r="T1271" i="5"/>
  <c r="B1272" i="5"/>
  <c r="T1272" i="5"/>
  <c r="B1273" i="5"/>
  <c r="T1273" i="5"/>
  <c r="B1274" i="5"/>
  <c r="T1274" i="5" s="1"/>
  <c r="B1275" i="5"/>
  <c r="T1275" i="5"/>
  <c r="B1276" i="5"/>
  <c r="T1276" i="5"/>
  <c r="B1277" i="5"/>
  <c r="T1277" i="5"/>
  <c r="B1278" i="5"/>
  <c r="T1278" i="5"/>
  <c r="B1279" i="5"/>
  <c r="T1279" i="5"/>
  <c r="B1280" i="5"/>
  <c r="T1280" i="5" s="1"/>
  <c r="B1281" i="5"/>
  <c r="T1281" i="5"/>
  <c r="B1282" i="5"/>
  <c r="T1282" i="5" s="1"/>
  <c r="B1283" i="5"/>
  <c r="T1283" i="5" s="1"/>
  <c r="B1284" i="5"/>
  <c r="T1284" i="5"/>
  <c r="B1285" i="5"/>
  <c r="T1285" i="5"/>
  <c r="B1286" i="5"/>
  <c r="T1286" i="5" s="1"/>
  <c r="B1287" i="5"/>
  <c r="T1287" i="5"/>
  <c r="B1288" i="5"/>
  <c r="T1288" i="5" s="1"/>
  <c r="B1289" i="5"/>
  <c r="T1289" i="5"/>
  <c r="B1290" i="5"/>
  <c r="T1290" i="5"/>
  <c r="B1291" i="5"/>
  <c r="T1291" i="5"/>
  <c r="B1292" i="5"/>
  <c r="T1292" i="5" s="1"/>
  <c r="B1293" i="5"/>
  <c r="T1293" i="5"/>
  <c r="B1294" i="5"/>
  <c r="T1294" i="5" s="1"/>
  <c r="B1295" i="5"/>
  <c r="T1295" i="5" s="1"/>
  <c r="B1296" i="5"/>
  <c r="T1296" i="5"/>
  <c r="B1297" i="5"/>
  <c r="T1297" i="5"/>
  <c r="B1298" i="5"/>
  <c r="T1298" i="5" s="1"/>
  <c r="B1299" i="5"/>
  <c r="T1299" i="5"/>
  <c r="B1300" i="5"/>
  <c r="T1300" i="5"/>
  <c r="B1301" i="5"/>
  <c r="T1301" i="5" s="1"/>
  <c r="B1302" i="5"/>
  <c r="T1302" i="5"/>
  <c r="B1303" i="5"/>
  <c r="T1303" i="5"/>
  <c r="B1304" i="5"/>
  <c r="T1304" i="5" s="1"/>
  <c r="B1305" i="5"/>
  <c r="T1305" i="5"/>
  <c r="B1306" i="5"/>
  <c r="T1306" i="5" s="1"/>
  <c r="B1307" i="5"/>
  <c r="T1307" i="5" s="1"/>
  <c r="B1308" i="5"/>
  <c r="T1308" i="5"/>
  <c r="B1309" i="5"/>
  <c r="T1309" i="5"/>
  <c r="B1310" i="5"/>
  <c r="T1310" i="5" s="1"/>
  <c r="B1311" i="5"/>
  <c r="T1311" i="5"/>
  <c r="B1312" i="5"/>
  <c r="T1312" i="5"/>
  <c r="B1313" i="5"/>
  <c r="T1313" i="5"/>
  <c r="B1314" i="5"/>
  <c r="T1314" i="5"/>
  <c r="B1315" i="5"/>
  <c r="T1315" i="5"/>
  <c r="B1316" i="5"/>
  <c r="T1316" i="5" s="1"/>
  <c r="B1317" i="5"/>
  <c r="T1317" i="5"/>
  <c r="B1318" i="5"/>
  <c r="T1318" i="5"/>
  <c r="B1319" i="5"/>
  <c r="T1319" i="5" s="1"/>
  <c r="B1320" i="5"/>
  <c r="T1320" i="5"/>
  <c r="B1321" i="5"/>
  <c r="T1321" i="5"/>
  <c r="B1322" i="5"/>
  <c r="T1322" i="5" s="1"/>
  <c r="B1323" i="5"/>
  <c r="T1323" i="5"/>
  <c r="B1324" i="5"/>
  <c r="T1324" i="5" s="1"/>
  <c r="B1325" i="5"/>
  <c r="T1325" i="5"/>
  <c r="B1326" i="5"/>
  <c r="T1326" i="5"/>
  <c r="B1327" i="5"/>
  <c r="T1327" i="5"/>
  <c r="B1328" i="5"/>
  <c r="T1328" i="5" s="1"/>
  <c r="B1329" i="5"/>
  <c r="T1329" i="5"/>
  <c r="B1330" i="5"/>
  <c r="T1330" i="5"/>
  <c r="B1331" i="5"/>
  <c r="T1331" i="5"/>
  <c r="B1332" i="5"/>
  <c r="T1332" i="5"/>
  <c r="B1333" i="5"/>
  <c r="T1333" i="5"/>
  <c r="B1334" i="5"/>
  <c r="T1334" i="5" s="1"/>
  <c r="B1335" i="5"/>
  <c r="T1335" i="5"/>
  <c r="B1336" i="5"/>
  <c r="T1336" i="5"/>
  <c r="B1337" i="5"/>
  <c r="T1337" i="5" s="1"/>
  <c r="B1338" i="5"/>
  <c r="T1338" i="5"/>
  <c r="B1339" i="5"/>
  <c r="T1339" i="5"/>
  <c r="B1340" i="5"/>
  <c r="T1340" i="5" s="1"/>
  <c r="B1341" i="5"/>
  <c r="T1341" i="5"/>
  <c r="B1342" i="5"/>
  <c r="T1342" i="5" s="1"/>
  <c r="B1343" i="5"/>
  <c r="T1343" i="5"/>
  <c r="B1344" i="5"/>
  <c r="T1344" i="5"/>
  <c r="B1345" i="5"/>
  <c r="T1345" i="5"/>
  <c r="B1346" i="5"/>
  <c r="T1346" i="5" s="1"/>
  <c r="B1347" i="5"/>
  <c r="T1347" i="5"/>
  <c r="B1348" i="5"/>
  <c r="T1348" i="5"/>
  <c r="B1349" i="5"/>
  <c r="T1349" i="5"/>
  <c r="B1350" i="5"/>
  <c r="T1350" i="5"/>
  <c r="B1351" i="5"/>
  <c r="T1351" i="5"/>
  <c r="B1352" i="5"/>
  <c r="T1352" i="5" s="1"/>
  <c r="B1353" i="5"/>
  <c r="T1353" i="5"/>
  <c r="B1354" i="5"/>
  <c r="T1354" i="5" s="1"/>
  <c r="B1355" i="5"/>
  <c r="T1355" i="5" s="1"/>
  <c r="B1356" i="5"/>
  <c r="T1356" i="5"/>
  <c r="B1357" i="5"/>
  <c r="T1357" i="5"/>
  <c r="B1358" i="5"/>
  <c r="T1358" i="5" s="1"/>
  <c r="B1359" i="5"/>
  <c r="T1359" i="5"/>
  <c r="B1360" i="5"/>
  <c r="T1360" i="5" s="1"/>
  <c r="B1361" i="5"/>
  <c r="T1361" i="5"/>
  <c r="B1362" i="5"/>
  <c r="T1362" i="5"/>
  <c r="B1363" i="5"/>
  <c r="T1363" i="5"/>
  <c r="B1364" i="5"/>
  <c r="T1364" i="5" s="1"/>
  <c r="B1365" i="5"/>
  <c r="T1365" i="5"/>
  <c r="B1366" i="5"/>
  <c r="T1366" i="5" s="1"/>
  <c r="B1367" i="5"/>
  <c r="T1367" i="5" s="1"/>
  <c r="B1368" i="5"/>
  <c r="T1368" i="5"/>
  <c r="B1369" i="5"/>
  <c r="T1369" i="5"/>
  <c r="B1370" i="5"/>
  <c r="T1370" i="5" s="1"/>
  <c r="B1371" i="5"/>
  <c r="T1371" i="5"/>
  <c r="B1372" i="5"/>
  <c r="T1372" i="5"/>
  <c r="B1373" i="5"/>
  <c r="T1373" i="5" s="1"/>
  <c r="B1374" i="5"/>
  <c r="T1374" i="5"/>
  <c r="B1375" i="5"/>
  <c r="T1375" i="5"/>
  <c r="B1376" i="5"/>
  <c r="T1376" i="5" s="1"/>
  <c r="B1377" i="5"/>
  <c r="T1377" i="5"/>
  <c r="B1378" i="5"/>
  <c r="T1378" i="5" s="1"/>
  <c r="B1379" i="5"/>
  <c r="T1379" i="5" s="1"/>
  <c r="B1380" i="5"/>
  <c r="T1380" i="5"/>
  <c r="B1381" i="5"/>
  <c r="T1381" i="5"/>
  <c r="B1382" i="5"/>
  <c r="T1382" i="5" s="1"/>
  <c r="B1383" i="5"/>
  <c r="T1383" i="5"/>
  <c r="B1384" i="5"/>
  <c r="T1384" i="5"/>
  <c r="B1385" i="5"/>
  <c r="T1385" i="5"/>
  <c r="B1386" i="5"/>
  <c r="T1386" i="5"/>
  <c r="B1387" i="5"/>
  <c r="T1387" i="5"/>
  <c r="B1388" i="5"/>
  <c r="T1388" i="5" s="1"/>
  <c r="B1389" i="5"/>
  <c r="T1389" i="5"/>
  <c r="B1390" i="5"/>
  <c r="T1390" i="5"/>
  <c r="B1391" i="5"/>
  <c r="T1391" i="5" s="1"/>
  <c r="B1392" i="5"/>
  <c r="T1392" i="5"/>
  <c r="B1393" i="5"/>
  <c r="T1393" i="5"/>
  <c r="B1394" i="5"/>
  <c r="T1394" i="5" s="1"/>
  <c r="B1395" i="5"/>
  <c r="T1395" i="5"/>
  <c r="B1396" i="5"/>
  <c r="T1396" i="5"/>
  <c r="B1397" i="5"/>
  <c r="T1397" i="5"/>
  <c r="B1398" i="5"/>
  <c r="T1398" i="5"/>
  <c r="B1399" i="5"/>
  <c r="T1399" i="5"/>
  <c r="B1400" i="5"/>
  <c r="T1400" i="5" s="1"/>
  <c r="B1401" i="5"/>
  <c r="T1401" i="5"/>
  <c r="B1402" i="5"/>
  <c r="T1402" i="5"/>
  <c r="B1403" i="5"/>
  <c r="T1403" i="5"/>
  <c r="B1404" i="5"/>
  <c r="T1404" i="5"/>
  <c r="B1405" i="5"/>
  <c r="T1405" i="5"/>
  <c r="B1406" i="5"/>
  <c r="T1406" i="5" s="1"/>
  <c r="B1407" i="5"/>
  <c r="T1407" i="5"/>
  <c r="B1408" i="5"/>
  <c r="T1408" i="5"/>
  <c r="B1409" i="5"/>
  <c r="T1409" i="5"/>
  <c r="B1410" i="5"/>
  <c r="T1410" i="5"/>
  <c r="B1411" i="5"/>
  <c r="T1411" i="5"/>
  <c r="B1412" i="5"/>
  <c r="T1412" i="5" s="1"/>
  <c r="B1413" i="5"/>
  <c r="T1413" i="5"/>
  <c r="B1414" i="5"/>
  <c r="T1414" i="5" s="1"/>
  <c r="B1415" i="5"/>
  <c r="T1415" i="5" s="1"/>
  <c r="B1416" i="5"/>
  <c r="T1416" i="5"/>
  <c r="B1417" i="5"/>
  <c r="T1417" i="5"/>
  <c r="B1418" i="5"/>
  <c r="T1418" i="5" s="1"/>
  <c r="B1419" i="5"/>
  <c r="T1419" i="5"/>
  <c r="B1420" i="5"/>
  <c r="T1420" i="5"/>
  <c r="B1421" i="5"/>
  <c r="T1421" i="5"/>
  <c r="B1422" i="5"/>
  <c r="T1422" i="5"/>
  <c r="B1423" i="5"/>
  <c r="T1423" i="5"/>
  <c r="B1424" i="5"/>
  <c r="T1424" i="5" s="1"/>
  <c r="B1425" i="5"/>
  <c r="T1425" i="5"/>
  <c r="B1426" i="5"/>
  <c r="T1426" i="5" s="1"/>
  <c r="B1427" i="5"/>
  <c r="T1427" i="5" s="1"/>
  <c r="B1428" i="5"/>
  <c r="T1428" i="5"/>
  <c r="B1429" i="5"/>
  <c r="T1429" i="5"/>
  <c r="B1430" i="5"/>
  <c r="T1430" i="5" s="1"/>
  <c r="B1431" i="5"/>
  <c r="T1431" i="5"/>
  <c r="B1432" i="5"/>
  <c r="T1432" i="5" s="1"/>
  <c r="B1433" i="5"/>
  <c r="T1433" i="5"/>
  <c r="B1434" i="5"/>
  <c r="T1434" i="5"/>
  <c r="B1435" i="5"/>
  <c r="T1435" i="5"/>
  <c r="B1436" i="5"/>
  <c r="T1436" i="5" s="1"/>
  <c r="B1437" i="5"/>
  <c r="T1437" i="5"/>
  <c r="B1438" i="5"/>
  <c r="T1438" i="5" s="1"/>
  <c r="B1439" i="5"/>
  <c r="T1439" i="5" s="1"/>
  <c r="B1440" i="5"/>
  <c r="T1440" i="5"/>
  <c r="B1441" i="5"/>
  <c r="T1441" i="5"/>
  <c r="B1442" i="5"/>
  <c r="T1442" i="5" s="1"/>
  <c r="B1443" i="5"/>
  <c r="T1443" i="5"/>
  <c r="B1444" i="5"/>
  <c r="T1444" i="5"/>
  <c r="B1445" i="5"/>
  <c r="T1445" i="5" s="1"/>
  <c r="B1446" i="5"/>
  <c r="T1446" i="5"/>
  <c r="B1447" i="5"/>
  <c r="T1447" i="5"/>
  <c r="B1448" i="5"/>
  <c r="T1448" i="5" s="1"/>
  <c r="B1449" i="5"/>
  <c r="T1449" i="5"/>
  <c r="B1450" i="5"/>
  <c r="T1450" i="5" s="1"/>
  <c r="B1451" i="5"/>
  <c r="T1451" i="5" s="1"/>
  <c r="B1452" i="5"/>
  <c r="T1452" i="5"/>
  <c r="B1453" i="5"/>
  <c r="T1453" i="5"/>
  <c r="B1454" i="5"/>
  <c r="T1454" i="5" s="1"/>
  <c r="B1455" i="5"/>
  <c r="T1455" i="5"/>
  <c r="B1456" i="5"/>
  <c r="T1456" i="5"/>
  <c r="B1457" i="5"/>
  <c r="T1457" i="5"/>
  <c r="B1458" i="5"/>
  <c r="T1458" i="5"/>
  <c r="B1459" i="5"/>
  <c r="T1459" i="5"/>
  <c r="B1460" i="5"/>
  <c r="T1460" i="5" s="1"/>
  <c r="B1461" i="5"/>
  <c r="T1461" i="5"/>
  <c r="B1462" i="5"/>
  <c r="T1462" i="5" s="1"/>
  <c r="B1463" i="5"/>
  <c r="T1463" i="5" s="1"/>
  <c r="B1464" i="5"/>
  <c r="T1464" i="5"/>
  <c r="B1465" i="5"/>
  <c r="T1465" i="5"/>
  <c r="B1466" i="5"/>
  <c r="T1466" i="5" s="1"/>
  <c r="B1467" i="5"/>
  <c r="T1467" i="5"/>
  <c r="B1468" i="5"/>
  <c r="T1468" i="5" s="1"/>
  <c r="B1469" i="5"/>
  <c r="T1469" i="5" s="1"/>
  <c r="B1470" i="5"/>
  <c r="T1470" i="5"/>
  <c r="B1471" i="5"/>
  <c r="T1471" i="5"/>
  <c r="B1472" i="5"/>
  <c r="T1472" i="5" s="1"/>
  <c r="B1473" i="5"/>
  <c r="T1473" i="5"/>
  <c r="B1474" i="5"/>
  <c r="T1474" i="5"/>
  <c r="B1475" i="5"/>
  <c r="T1475" i="5" s="1"/>
  <c r="B1476" i="5"/>
  <c r="T1476" i="5"/>
  <c r="B1477" i="5"/>
  <c r="T1477" i="5"/>
  <c r="B1478" i="5"/>
  <c r="T1478" i="5" s="1"/>
  <c r="B1479" i="5"/>
  <c r="T1479" i="5"/>
  <c r="B1480" i="5"/>
  <c r="T1480" i="5"/>
  <c r="B1481" i="5"/>
  <c r="T1481" i="5" s="1"/>
  <c r="B1482" i="5"/>
  <c r="T1482" i="5"/>
  <c r="B1483" i="5"/>
  <c r="T1483" i="5"/>
  <c r="B1484" i="5"/>
  <c r="T1484" i="5" s="1"/>
  <c r="B1485" i="5"/>
  <c r="T1485" i="5"/>
  <c r="B1486" i="5"/>
  <c r="T1486" i="5" s="1"/>
  <c r="B1487" i="5"/>
  <c r="T1487" i="5"/>
  <c r="B1488" i="5"/>
  <c r="T1488" i="5"/>
  <c r="B1489" i="5"/>
  <c r="T1489" i="5"/>
  <c r="B1490" i="5"/>
  <c r="T1490" i="5" s="1"/>
  <c r="B1491" i="5"/>
  <c r="T1491" i="5"/>
  <c r="B1492" i="5"/>
  <c r="T1492" i="5"/>
  <c r="B1493" i="5"/>
  <c r="T1493" i="5"/>
  <c r="B1494" i="5"/>
  <c r="T1494" i="5"/>
  <c r="B1495" i="5"/>
  <c r="T1495" i="5"/>
  <c r="B1496" i="5"/>
  <c r="T1496" i="5" s="1"/>
  <c r="B1497" i="5"/>
  <c r="T1497" i="5"/>
  <c r="B1498" i="5"/>
  <c r="T1498" i="5" s="1"/>
  <c r="B1499" i="5"/>
  <c r="T1499" i="5" s="1"/>
  <c r="B1500" i="5"/>
  <c r="T1500" i="5"/>
  <c r="B1501" i="5"/>
  <c r="T1501" i="5"/>
  <c r="B1502" i="5"/>
  <c r="T1502" i="5" s="1"/>
  <c r="B1503" i="5"/>
  <c r="T1503" i="5"/>
  <c r="B1504" i="5"/>
  <c r="T1504" i="5" s="1"/>
  <c r="B1505" i="5"/>
  <c r="T1505" i="5"/>
  <c r="B1506" i="5"/>
  <c r="T1506" i="5"/>
  <c r="B1507" i="5"/>
  <c r="T1507" i="5"/>
  <c r="B1508" i="5"/>
  <c r="T1508" i="5" s="1"/>
  <c r="B1509" i="5"/>
  <c r="T1509" i="5"/>
  <c r="B1510" i="5"/>
  <c r="T1510" i="5" s="1"/>
  <c r="B1511" i="5"/>
  <c r="T1511" i="5" s="1"/>
  <c r="B1512" i="5"/>
  <c r="T1512" i="5"/>
  <c r="B1513" i="5"/>
  <c r="T1513" i="5" s="1"/>
  <c r="B1514" i="5"/>
  <c r="T1514" i="5" s="1"/>
  <c r="B1515" i="5"/>
  <c r="T1515" i="5"/>
  <c r="B1516" i="5"/>
  <c r="T1516" i="5"/>
  <c r="B1517" i="5"/>
  <c r="T1517" i="5" s="1"/>
  <c r="B1518" i="5"/>
  <c r="T1518" i="5"/>
  <c r="B1519" i="5"/>
  <c r="T1519" i="5"/>
  <c r="B1520" i="5"/>
  <c r="T1520" i="5" s="1"/>
  <c r="B1521" i="5"/>
  <c r="T1521" i="5"/>
  <c r="B1522" i="5"/>
  <c r="T1522" i="5" s="1"/>
  <c r="B1523" i="5"/>
  <c r="T1523" i="5" s="1"/>
  <c r="B1524" i="5"/>
  <c r="T1524" i="5"/>
  <c r="B1525" i="5"/>
  <c r="T1525" i="5" s="1"/>
  <c r="B1526" i="5"/>
  <c r="T1526" i="5" s="1"/>
  <c r="B1527" i="5"/>
  <c r="T1527" i="5"/>
  <c r="B1528" i="5"/>
  <c r="T1528" i="5"/>
  <c r="B1529" i="5"/>
  <c r="T1529" i="5"/>
  <c r="B1530" i="5"/>
  <c r="T1530" i="5"/>
  <c r="B1531" i="5"/>
  <c r="T1531" i="5"/>
  <c r="B1532" i="5"/>
  <c r="T1532" i="5" s="1"/>
  <c r="B1533" i="5"/>
  <c r="T1533" i="5"/>
  <c r="B1534" i="5"/>
  <c r="T1534" i="5"/>
  <c r="B1535" i="5"/>
  <c r="T1535" i="5" s="1"/>
  <c r="B1536" i="5"/>
  <c r="T1536" i="5"/>
  <c r="B1537" i="5"/>
  <c r="T1537" i="5" s="1"/>
  <c r="B1538" i="5"/>
  <c r="T1538" i="5" s="1"/>
  <c r="B1539" i="5"/>
  <c r="T1539" i="5"/>
  <c r="B1540" i="5"/>
  <c r="T1540" i="5"/>
  <c r="B1541" i="5"/>
  <c r="T1541" i="5" s="1"/>
  <c r="B1542" i="5"/>
  <c r="T1542" i="5"/>
  <c r="B1543" i="5"/>
  <c r="T1543" i="5" s="1"/>
  <c r="B1544" i="5"/>
  <c r="T1544" i="5" s="1"/>
  <c r="B1545" i="5"/>
  <c r="T1545" i="5"/>
  <c r="B1546" i="5"/>
  <c r="T1546" i="5"/>
  <c r="B1547" i="5"/>
  <c r="T1547" i="5" s="1"/>
  <c r="B1548" i="5"/>
  <c r="T1548" i="5"/>
  <c r="B1549" i="5"/>
  <c r="T1549" i="5" s="1"/>
  <c r="B1550" i="5"/>
  <c r="T1550" i="5" s="1"/>
  <c r="B1551" i="5"/>
  <c r="T1551" i="5"/>
  <c r="B1552" i="5"/>
  <c r="T1552" i="5"/>
  <c r="B1553" i="5"/>
  <c r="T1553" i="5"/>
  <c r="B1554" i="5"/>
  <c r="T1554" i="5"/>
  <c r="B1555" i="5"/>
  <c r="T1555" i="5"/>
  <c r="B1556" i="5"/>
  <c r="T1556" i="5" s="1"/>
  <c r="B1557" i="5"/>
  <c r="T1557" i="5"/>
  <c r="B1558" i="5"/>
  <c r="T1558" i="5"/>
  <c r="B1559" i="5"/>
  <c r="T1559" i="5"/>
  <c r="B1560" i="5"/>
  <c r="T1560" i="5"/>
  <c r="B1561" i="5"/>
  <c r="T1561" i="5"/>
  <c r="B1562" i="5"/>
  <c r="T1562" i="5" s="1"/>
  <c r="B1563" i="5"/>
  <c r="T1563" i="5"/>
  <c r="B1564" i="5"/>
  <c r="T1564" i="5"/>
  <c r="B1565" i="5"/>
  <c r="T1565" i="5" s="1"/>
  <c r="B1566" i="5"/>
  <c r="T1566" i="5"/>
  <c r="B1567" i="5"/>
  <c r="T1567" i="5"/>
  <c r="B1568" i="5"/>
  <c r="T1568" i="5" s="1"/>
  <c r="B1569" i="5"/>
  <c r="T1569" i="5"/>
  <c r="B1570" i="5"/>
  <c r="T1570" i="5"/>
  <c r="B1571" i="5"/>
  <c r="T1571" i="5"/>
  <c r="B1572" i="5"/>
  <c r="T1572" i="5"/>
  <c r="B1573" i="5"/>
  <c r="T1573" i="5"/>
  <c r="B1574" i="5"/>
  <c r="T1574" i="5" s="1"/>
  <c r="B1575" i="5"/>
  <c r="T1575" i="5"/>
  <c r="B1576" i="5"/>
  <c r="T1576" i="5"/>
  <c r="B1577" i="5"/>
  <c r="T1577" i="5"/>
  <c r="B1578" i="5"/>
  <c r="T1578" i="5"/>
  <c r="B1579" i="5"/>
  <c r="T1579" i="5"/>
  <c r="B1580" i="5"/>
  <c r="T1580" i="5" s="1"/>
  <c r="B1581" i="5"/>
  <c r="T1581" i="5"/>
  <c r="B1582" i="5"/>
  <c r="T1582" i="5"/>
  <c r="B1583" i="5"/>
  <c r="T1583" i="5" s="1"/>
  <c r="B1584" i="5"/>
  <c r="T1584" i="5"/>
  <c r="B1585" i="5"/>
  <c r="T1585" i="5"/>
  <c r="B1586" i="5"/>
  <c r="T1586" i="5" s="1"/>
  <c r="B1587" i="5"/>
  <c r="T1587" i="5"/>
  <c r="B1588" i="5"/>
  <c r="T1588" i="5"/>
  <c r="B1589" i="5"/>
  <c r="T1589" i="5"/>
  <c r="B1590" i="5"/>
  <c r="T1590" i="5"/>
  <c r="B1591" i="5"/>
  <c r="T1591" i="5"/>
  <c r="B1592" i="5"/>
  <c r="T1592" i="5" s="1"/>
  <c r="B1593" i="5"/>
  <c r="T1593" i="5"/>
  <c r="B1594" i="5"/>
  <c r="T1594" i="5"/>
  <c r="B1595" i="5"/>
  <c r="T1595" i="5"/>
  <c r="B1596" i="5"/>
  <c r="T1596" i="5"/>
  <c r="B1597" i="5"/>
  <c r="T1597" i="5"/>
  <c r="B1598" i="5"/>
  <c r="T1598" i="5" s="1"/>
  <c r="B1599" i="5"/>
  <c r="T1599" i="5"/>
  <c r="B1600" i="5"/>
  <c r="T1600" i="5"/>
  <c r="B1601" i="5"/>
  <c r="T1601" i="5" s="1"/>
  <c r="B1602" i="5"/>
  <c r="T1602" i="5"/>
  <c r="B1603" i="5"/>
  <c r="T1603" i="5"/>
  <c r="B1604" i="5"/>
  <c r="T1604" i="5" s="1"/>
  <c r="B1605" i="5"/>
  <c r="T1605" i="5"/>
  <c r="B1606" i="5"/>
  <c r="T1606" i="5"/>
  <c r="B1607" i="5"/>
  <c r="T1607" i="5"/>
  <c r="B1608" i="5"/>
  <c r="T1608" i="5"/>
  <c r="B1609" i="5"/>
  <c r="T1609" i="5"/>
  <c r="B1610" i="5"/>
  <c r="T1610" i="5" s="1"/>
  <c r="B1611" i="5"/>
  <c r="T1611" i="5"/>
  <c r="B1612" i="5"/>
  <c r="T1612" i="5"/>
  <c r="B1613" i="5"/>
  <c r="T1613" i="5" s="1"/>
  <c r="B1614" i="5"/>
  <c r="T1614" i="5"/>
  <c r="B1615" i="5"/>
  <c r="T1615" i="5"/>
  <c r="B1616" i="5"/>
  <c r="T1616" i="5" s="1"/>
  <c r="B1617" i="5"/>
  <c r="T1617" i="5"/>
  <c r="B1618" i="5"/>
  <c r="T1618" i="5"/>
  <c r="B1619" i="5"/>
  <c r="T1619" i="5" s="1"/>
  <c r="B1620" i="5"/>
  <c r="T1620" i="5"/>
  <c r="B1621" i="5"/>
  <c r="T1621" i="5"/>
  <c r="B1622" i="5"/>
  <c r="T1622" i="5" s="1"/>
  <c r="B1623" i="5"/>
  <c r="T1623" i="5"/>
  <c r="B1624" i="5"/>
  <c r="T1624" i="5"/>
  <c r="B1625" i="5"/>
  <c r="T1625" i="5"/>
  <c r="B1626" i="5"/>
  <c r="T1626" i="5"/>
  <c r="B1627" i="5"/>
  <c r="T1627" i="5"/>
  <c r="B1628" i="5"/>
  <c r="T1628" i="5" s="1"/>
  <c r="B1629" i="5"/>
  <c r="T1629" i="5"/>
  <c r="B1630" i="5"/>
  <c r="T1630" i="5"/>
  <c r="B1631" i="5"/>
  <c r="T1631" i="5"/>
  <c r="B1632" i="5"/>
  <c r="T1632" i="5"/>
  <c r="B1633" i="5"/>
  <c r="T1633" i="5"/>
  <c r="B1634" i="5"/>
  <c r="T1634" i="5" s="1"/>
  <c r="B1635" i="5"/>
  <c r="T1635" i="5"/>
  <c r="B1636" i="5"/>
  <c r="T1636" i="5"/>
  <c r="B1637" i="5"/>
  <c r="T1637" i="5" s="1"/>
  <c r="B1638" i="5"/>
  <c r="T1638" i="5"/>
  <c r="B1639" i="5"/>
  <c r="T1639" i="5"/>
  <c r="B1640" i="5"/>
  <c r="T1640" i="5" s="1"/>
  <c r="B1641" i="5"/>
  <c r="T1641" i="5"/>
  <c r="B1642" i="5"/>
  <c r="T1642" i="5"/>
  <c r="B1643" i="5"/>
  <c r="T1643" i="5"/>
  <c r="B1644" i="5"/>
  <c r="T1644" i="5"/>
  <c r="B1645" i="5"/>
  <c r="T1645" i="5"/>
  <c r="B1646" i="5"/>
  <c r="T1646" i="5" s="1"/>
  <c r="B1647" i="5"/>
  <c r="T1647" i="5"/>
  <c r="B1648" i="5"/>
  <c r="T1648" i="5"/>
  <c r="B1649" i="5"/>
  <c r="T1649" i="5"/>
  <c r="B1650" i="5"/>
  <c r="T1650" i="5"/>
  <c r="B1651" i="5"/>
  <c r="T1651" i="5"/>
  <c r="B1652" i="5"/>
  <c r="T1652" i="5" s="1"/>
  <c r="B1653" i="5"/>
  <c r="T1653" i="5"/>
  <c r="B1654" i="5"/>
  <c r="T1654" i="5"/>
  <c r="B1655" i="5"/>
  <c r="T1655" i="5" s="1"/>
  <c r="B1656" i="5"/>
  <c r="T1656" i="5"/>
  <c r="B1657" i="5"/>
  <c r="T1657" i="5"/>
  <c r="B1658" i="5"/>
  <c r="T1658" i="5" s="1"/>
  <c r="B1659" i="5"/>
  <c r="T1659" i="5"/>
  <c r="B1660" i="5"/>
  <c r="T1660" i="5"/>
  <c r="B1661" i="5"/>
  <c r="T1661" i="5" s="1"/>
  <c r="B1662" i="5"/>
  <c r="T1662" i="5"/>
  <c r="B1663" i="5"/>
  <c r="T1663" i="5"/>
  <c r="B1664" i="5"/>
  <c r="T1664" i="5" s="1"/>
  <c r="B1665" i="5"/>
  <c r="T1665" i="5"/>
  <c r="B1666" i="5"/>
  <c r="T1666" i="5"/>
  <c r="B1667" i="5"/>
  <c r="T1667" i="5"/>
  <c r="B1668" i="5"/>
  <c r="T1668" i="5"/>
  <c r="B1669" i="5"/>
  <c r="T1669" i="5"/>
  <c r="B1670" i="5"/>
  <c r="T1670" i="5" s="1"/>
  <c r="B1671" i="5"/>
  <c r="T1671" i="5"/>
  <c r="B1672" i="5"/>
  <c r="T1672" i="5"/>
  <c r="B1673" i="5"/>
  <c r="T1673" i="5" s="1"/>
  <c r="B1674" i="5"/>
  <c r="T1674" i="5"/>
  <c r="B1675" i="5"/>
  <c r="T1675" i="5"/>
  <c r="B1676" i="5"/>
  <c r="T1676" i="5" s="1"/>
  <c r="B1677" i="5"/>
  <c r="T1677" i="5"/>
  <c r="B1678" i="5"/>
  <c r="T1678" i="5"/>
  <c r="B1679" i="5"/>
  <c r="T1679" i="5"/>
  <c r="B1680" i="5"/>
  <c r="T1680" i="5"/>
  <c r="B1681" i="5"/>
  <c r="T1681" i="5"/>
  <c r="B1682" i="5"/>
  <c r="T1682" i="5" s="1"/>
  <c r="B1683" i="5"/>
  <c r="T1683" i="5"/>
  <c r="B1684" i="5"/>
  <c r="T1684" i="5"/>
  <c r="B1685" i="5"/>
  <c r="T1685" i="5"/>
  <c r="B1686" i="5"/>
  <c r="T1686" i="5"/>
  <c r="B1687" i="5"/>
  <c r="T1687" i="5"/>
  <c r="B1688" i="5"/>
  <c r="T1688" i="5" s="1"/>
  <c r="B1689" i="5"/>
  <c r="T1689" i="5"/>
  <c r="B1690" i="5"/>
  <c r="T1690" i="5"/>
  <c r="B1691" i="5"/>
  <c r="T1691" i="5"/>
  <c r="B1692" i="5"/>
  <c r="T1692" i="5"/>
  <c r="B1693" i="5"/>
  <c r="T1693" i="5"/>
  <c r="B1694" i="5"/>
  <c r="T1694" i="5" s="1"/>
  <c r="B1695" i="5"/>
  <c r="T1695" i="5"/>
  <c r="B1696" i="5"/>
  <c r="T1696" i="5"/>
  <c r="B1697" i="5"/>
  <c r="T1697" i="5"/>
  <c r="B1698" i="5"/>
  <c r="T1698" i="5"/>
  <c r="B1699" i="5"/>
  <c r="T1699" i="5"/>
  <c r="B1700" i="5"/>
  <c r="T1700" i="5" s="1"/>
  <c r="B1701" i="5"/>
  <c r="T1701" i="5"/>
  <c r="B1702" i="5"/>
  <c r="T1702" i="5"/>
  <c r="B1703" i="5"/>
  <c r="T1703" i="5"/>
  <c r="B1704" i="5"/>
  <c r="T1704" i="5"/>
  <c r="B1705" i="5"/>
  <c r="T1705" i="5"/>
  <c r="B1706" i="5"/>
  <c r="T1706" i="5" s="1"/>
  <c r="B1707" i="5"/>
  <c r="T1707" i="5"/>
  <c r="B1708" i="5"/>
  <c r="T1708" i="5"/>
  <c r="B1709" i="5"/>
  <c r="T1709" i="5" s="1"/>
  <c r="B1710" i="5"/>
  <c r="T1710" i="5"/>
  <c r="B1711" i="5"/>
  <c r="T1711" i="5"/>
  <c r="B1712" i="5"/>
  <c r="T1712" i="5" s="1"/>
  <c r="B1713" i="5"/>
  <c r="T1713" i="5"/>
  <c r="B1714" i="5"/>
  <c r="T1714" i="5"/>
  <c r="B1715" i="5"/>
  <c r="T1715" i="5" s="1"/>
  <c r="B1716" i="5"/>
  <c r="T1716" i="5"/>
  <c r="B1717" i="5"/>
  <c r="T1717" i="5"/>
  <c r="B1718" i="5"/>
  <c r="T1718" i="5" s="1"/>
  <c r="B1719" i="5"/>
  <c r="T1719" i="5"/>
  <c r="B1720" i="5"/>
  <c r="T1720" i="5"/>
  <c r="B1721" i="5"/>
  <c r="T1721" i="5"/>
  <c r="B1722" i="5"/>
  <c r="T1722" i="5"/>
  <c r="B1723" i="5"/>
  <c r="T1723" i="5"/>
  <c r="B1724" i="5"/>
  <c r="T1724" i="5" s="1"/>
  <c r="B1725" i="5"/>
  <c r="T1725" i="5"/>
  <c r="B1726" i="5"/>
  <c r="T1726" i="5"/>
  <c r="B1727" i="5"/>
  <c r="T1727" i="5" s="1"/>
  <c r="B1728" i="5"/>
  <c r="T1728" i="5"/>
  <c r="B1729" i="5"/>
  <c r="T1729" i="5"/>
  <c r="B1730" i="5"/>
  <c r="T1730" i="5" s="1"/>
  <c r="B1731" i="5"/>
  <c r="T1731" i="5"/>
  <c r="B1732" i="5"/>
  <c r="T1732" i="5"/>
  <c r="B1733" i="5"/>
  <c r="T1733" i="5"/>
  <c r="B1734" i="5"/>
  <c r="T1734" i="5"/>
  <c r="B1735" i="5"/>
  <c r="T1735" i="5"/>
  <c r="B1736" i="5"/>
  <c r="T1736" i="5" s="1"/>
  <c r="B1737" i="5"/>
  <c r="T1737" i="5"/>
  <c r="B1738" i="5"/>
  <c r="T1738" i="5"/>
  <c r="B1739" i="5"/>
  <c r="T1739" i="5" s="1"/>
  <c r="B1740" i="5"/>
  <c r="T1740" i="5"/>
  <c r="B1741" i="5"/>
  <c r="T1741" i="5"/>
  <c r="B1742" i="5"/>
  <c r="T1742" i="5" s="1"/>
  <c r="B1743" i="5"/>
  <c r="T1743" i="5"/>
  <c r="B1744" i="5"/>
  <c r="T1744" i="5"/>
  <c r="B1745" i="5"/>
  <c r="T1745" i="5"/>
  <c r="B1746" i="5"/>
  <c r="T1746" i="5"/>
  <c r="B1747" i="5"/>
  <c r="T1747" i="5"/>
  <c r="B1748" i="5"/>
  <c r="T1748" i="5" s="1"/>
  <c r="B1749" i="5"/>
  <c r="T1749" i="5"/>
  <c r="B1750" i="5"/>
  <c r="T1750" i="5"/>
  <c r="B1751" i="5"/>
  <c r="T1751" i="5"/>
  <c r="B1752" i="5"/>
  <c r="T1752" i="5"/>
  <c r="B1753" i="5"/>
  <c r="T1753" i="5"/>
  <c r="B1754" i="5"/>
  <c r="T1754" i="5" s="1"/>
  <c r="B1755" i="5"/>
  <c r="T1755" i="5"/>
  <c r="B1756" i="5"/>
  <c r="T1756" i="5"/>
  <c r="B1757" i="5"/>
  <c r="T1757" i="5" s="1"/>
  <c r="B1758" i="5"/>
  <c r="T1758" i="5"/>
  <c r="B1759" i="5"/>
  <c r="T1759" i="5"/>
  <c r="B1760" i="5"/>
  <c r="T1760" i="5" s="1"/>
  <c r="B1761" i="5"/>
  <c r="T1761" i="5"/>
  <c r="B1762" i="5"/>
  <c r="T1762" i="5"/>
  <c r="B1763" i="5"/>
  <c r="T1763" i="5"/>
  <c r="B1764" i="5"/>
  <c r="T1764" i="5"/>
  <c r="B1765" i="5"/>
  <c r="T1765" i="5"/>
  <c r="B1766" i="5"/>
  <c r="T1766" i="5" s="1"/>
  <c r="B1767" i="5"/>
  <c r="T1767" i="5"/>
  <c r="B1768" i="5"/>
  <c r="T1768" i="5"/>
  <c r="B1769" i="5"/>
  <c r="T1769" i="5"/>
  <c r="B1770" i="5"/>
  <c r="T1770" i="5"/>
  <c r="B1771" i="5"/>
  <c r="T1771" i="5"/>
  <c r="B1772" i="5"/>
  <c r="T1772" i="5" s="1"/>
  <c r="B1773" i="5"/>
  <c r="T1773" i="5"/>
  <c r="B1774" i="5"/>
  <c r="T1774" i="5"/>
  <c r="B1775" i="5"/>
  <c r="T1775" i="5"/>
  <c r="B1776" i="5"/>
  <c r="T1776" i="5"/>
  <c r="B1777" i="5"/>
  <c r="T1777" i="5"/>
  <c r="B1778" i="5"/>
  <c r="T1778" i="5" s="1"/>
  <c r="B1779" i="5"/>
  <c r="T1779" i="5"/>
  <c r="B1780" i="5"/>
  <c r="T1780" i="5"/>
  <c r="B1781" i="5"/>
  <c r="T1781" i="5" s="1"/>
  <c r="B1782" i="5"/>
  <c r="T1782" i="5"/>
  <c r="B1783" i="5"/>
  <c r="T1783" i="5"/>
  <c r="B1784" i="5"/>
  <c r="T1784" i="5" s="1"/>
  <c r="B1785" i="5"/>
  <c r="T1785" i="5"/>
  <c r="B1786" i="5"/>
  <c r="T1786" i="5"/>
  <c r="B1787" i="5"/>
  <c r="T1787" i="5" s="1"/>
  <c r="B1788" i="5"/>
  <c r="T1788" i="5"/>
  <c r="B1789" i="5"/>
  <c r="T1789" i="5"/>
  <c r="B1790" i="5"/>
  <c r="T1790" i="5" s="1"/>
  <c r="B1791" i="5"/>
  <c r="T1791" i="5"/>
  <c r="B1792" i="5"/>
  <c r="T1792" i="5"/>
  <c r="B1793" i="5"/>
  <c r="T1793" i="5"/>
  <c r="B1794" i="5"/>
  <c r="T1794" i="5"/>
  <c r="B1795" i="5"/>
  <c r="T1795" i="5"/>
  <c r="B1796" i="5"/>
  <c r="T1796" i="5" s="1"/>
  <c r="B1797" i="5"/>
  <c r="T1797" i="5"/>
  <c r="B1798" i="5"/>
  <c r="T1798" i="5"/>
  <c r="B1799" i="5"/>
  <c r="T1799" i="5" s="1"/>
  <c r="B1800" i="5"/>
  <c r="T1800" i="5"/>
  <c r="B1801" i="5"/>
  <c r="T1801" i="5"/>
  <c r="B1802" i="5"/>
  <c r="T1802" i="5" s="1"/>
  <c r="B1803" i="5"/>
  <c r="T1803" i="5"/>
  <c r="B1804" i="5"/>
  <c r="T1804" i="5"/>
  <c r="B1805" i="5"/>
  <c r="T1805" i="5" s="1"/>
  <c r="B1806" i="5"/>
  <c r="T1806" i="5"/>
  <c r="B1807" i="5"/>
  <c r="T1807" i="5"/>
  <c r="B1808" i="5"/>
  <c r="T1808" i="5" s="1"/>
  <c r="B1809" i="5"/>
  <c r="T1809" i="5"/>
  <c r="B1810" i="5"/>
  <c r="T1810" i="5"/>
  <c r="B1811" i="5"/>
  <c r="T1811" i="5" s="1"/>
  <c r="B1812" i="5"/>
  <c r="T1812" i="5"/>
  <c r="B1813" i="5"/>
  <c r="T1813" i="5"/>
  <c r="B1814" i="5"/>
  <c r="T1814" i="5" s="1"/>
  <c r="B1815" i="5"/>
  <c r="T1815" i="5"/>
  <c r="B1816" i="5"/>
  <c r="T1816" i="5"/>
  <c r="B1817" i="5"/>
  <c r="T1817" i="5"/>
  <c r="B1818" i="5"/>
  <c r="T1818" i="5"/>
  <c r="B1819" i="5"/>
  <c r="T1819" i="5"/>
  <c r="B1820" i="5"/>
  <c r="T1820" i="5" s="1"/>
  <c r="B1821" i="5"/>
  <c r="T1821" i="5"/>
  <c r="B1822" i="5"/>
  <c r="T1822" i="5"/>
  <c r="B1823" i="5"/>
  <c r="T1823" i="5"/>
  <c r="B1824" i="5"/>
  <c r="T1824" i="5"/>
  <c r="B1825" i="5"/>
  <c r="T1825" i="5"/>
  <c r="B1826" i="5"/>
  <c r="T1826" i="5" s="1"/>
  <c r="B1827" i="5"/>
  <c r="T1827" i="5"/>
  <c r="B1828" i="5"/>
  <c r="T1828" i="5"/>
  <c r="B1829" i="5"/>
  <c r="T1829" i="5"/>
  <c r="B1830" i="5"/>
  <c r="T1830" i="5"/>
  <c r="B1831" i="5"/>
  <c r="T1831" i="5"/>
  <c r="B1832" i="5"/>
  <c r="T1832" i="5" s="1"/>
  <c r="B1833" i="5"/>
  <c r="T1833" i="5"/>
  <c r="B1834" i="5"/>
  <c r="T1834" i="5"/>
  <c r="B1835" i="5"/>
  <c r="T1835" i="5" s="1"/>
  <c r="B1836" i="5"/>
  <c r="T1836" i="5"/>
  <c r="B1837" i="5"/>
  <c r="T1837" i="5"/>
  <c r="B1838" i="5"/>
  <c r="T1838" i="5" s="1"/>
  <c r="B1839" i="5"/>
  <c r="T1839" i="5"/>
  <c r="B1840" i="5"/>
  <c r="T1840" i="5"/>
  <c r="B1841" i="5"/>
  <c r="T1841" i="5"/>
  <c r="B1842" i="5"/>
  <c r="T1842" i="5"/>
  <c r="B1843" i="5"/>
  <c r="T1843" i="5"/>
  <c r="B1844" i="5"/>
  <c r="T1844" i="5" s="1"/>
  <c r="B1845" i="5"/>
  <c r="T1845" i="5"/>
  <c r="B1846" i="5"/>
  <c r="T1846" i="5"/>
  <c r="B1847" i="5"/>
  <c r="T1847" i="5"/>
  <c r="B1848" i="5"/>
  <c r="T1848" i="5"/>
  <c r="B1849" i="5"/>
  <c r="T1849" i="5"/>
  <c r="B1850" i="5"/>
  <c r="T1850" i="5" s="1"/>
  <c r="B1851" i="5"/>
  <c r="T1851" i="5"/>
  <c r="B1852" i="5"/>
  <c r="T1852" i="5"/>
  <c r="B1853" i="5"/>
  <c r="T1853" i="5" s="1"/>
  <c r="B1854" i="5"/>
  <c r="T1854" i="5"/>
  <c r="B1855" i="5"/>
  <c r="T1855" i="5"/>
  <c r="B1856" i="5"/>
  <c r="T1856" i="5" s="1"/>
  <c r="B1857" i="5"/>
  <c r="T1857" i="5"/>
  <c r="B1858" i="5"/>
  <c r="T1858" i="5"/>
  <c r="B1859" i="5"/>
  <c r="T1859" i="5"/>
  <c r="B1860" i="5"/>
  <c r="T1860" i="5"/>
  <c r="B1861" i="5"/>
  <c r="T1861" i="5"/>
  <c r="B1862" i="5"/>
  <c r="T1862" i="5" s="1"/>
  <c r="B1863" i="5"/>
  <c r="T1863" i="5"/>
  <c r="B1864" i="5"/>
  <c r="T1864" i="5"/>
  <c r="B1865" i="5"/>
  <c r="T1865" i="5"/>
  <c r="B1866" i="5"/>
  <c r="T1866" i="5"/>
  <c r="B1867" i="5"/>
  <c r="T1867" i="5"/>
  <c r="B1868" i="5"/>
  <c r="T1868" i="5" s="1"/>
  <c r="B1869" i="5"/>
  <c r="T1869" i="5"/>
  <c r="B1870" i="5"/>
  <c r="T1870" i="5"/>
  <c r="B1871" i="5"/>
  <c r="T1871" i="5" s="1"/>
  <c r="B1872" i="5"/>
  <c r="T1872" i="5"/>
  <c r="B1873" i="5"/>
  <c r="T1873" i="5"/>
  <c r="B1874" i="5"/>
  <c r="T1874" i="5" s="1"/>
  <c r="B1875" i="5"/>
  <c r="T1875" i="5"/>
  <c r="B1876" i="5"/>
  <c r="T1876" i="5"/>
  <c r="B1877" i="5"/>
  <c r="T1877" i="5"/>
  <c r="B1878" i="5"/>
  <c r="T1878" i="5"/>
  <c r="B1879" i="5"/>
  <c r="T1879" i="5"/>
  <c r="B1880" i="5"/>
  <c r="T1880" i="5" s="1"/>
  <c r="B1881" i="5"/>
  <c r="T1881" i="5"/>
  <c r="B1882" i="5"/>
  <c r="T1882" i="5"/>
  <c r="B1883" i="5"/>
  <c r="T1883" i="5" s="1"/>
  <c r="B1884" i="5"/>
  <c r="T1884" i="5"/>
  <c r="B1885" i="5"/>
  <c r="T1885" i="5"/>
  <c r="B1886" i="5"/>
  <c r="T1886" i="5" s="1"/>
  <c r="B1887" i="5"/>
  <c r="T1887" i="5"/>
  <c r="B1888" i="5"/>
  <c r="T1888" i="5"/>
  <c r="B1889" i="5"/>
  <c r="T1889" i="5"/>
  <c r="B1890" i="5"/>
  <c r="T1890" i="5"/>
  <c r="B1891" i="5"/>
  <c r="T1891" i="5"/>
  <c r="B1892" i="5"/>
  <c r="T1892" i="5" s="1"/>
  <c r="B1893" i="5"/>
  <c r="T1893" i="5"/>
  <c r="B1894" i="5"/>
  <c r="T1894" i="5"/>
  <c r="B1895" i="5"/>
  <c r="T1895" i="5" s="1"/>
  <c r="B1896" i="5"/>
  <c r="T1896" i="5"/>
  <c r="B1897" i="5"/>
  <c r="T1897" i="5"/>
  <c r="B1898" i="5"/>
  <c r="T1898" i="5" s="1"/>
  <c r="B1899" i="5"/>
  <c r="T1899" i="5"/>
  <c r="B1900" i="5"/>
  <c r="T1900" i="5"/>
  <c r="B1901" i="5"/>
  <c r="T1901" i="5"/>
  <c r="B1902" i="5"/>
  <c r="T1902" i="5"/>
  <c r="B1903" i="5"/>
  <c r="T1903" i="5"/>
  <c r="B1904" i="5"/>
  <c r="T1904" i="5" s="1"/>
  <c r="B1905" i="5"/>
  <c r="T1905" i="5"/>
  <c r="B1906" i="5"/>
  <c r="T1906" i="5"/>
  <c r="B1907" i="5"/>
  <c r="T1907" i="5" s="1"/>
  <c r="B1908" i="5"/>
  <c r="T1908" i="5"/>
  <c r="B1909" i="5"/>
  <c r="T1909" i="5"/>
  <c r="B1910" i="5"/>
  <c r="T1910" i="5" s="1"/>
  <c r="B1911" i="5"/>
  <c r="T1911" i="5"/>
  <c r="B1912" i="5"/>
  <c r="T1912" i="5"/>
  <c r="B1913" i="5"/>
  <c r="T1913" i="5"/>
  <c r="B1914" i="5"/>
  <c r="T1914" i="5"/>
  <c r="B1915" i="5"/>
  <c r="T1915" i="5"/>
  <c r="B1916" i="5"/>
  <c r="T1916" i="5" s="1"/>
  <c r="B1917" i="5"/>
  <c r="T1917" i="5"/>
  <c r="B1918" i="5"/>
  <c r="T1918" i="5"/>
  <c r="B1919" i="5"/>
  <c r="T1919" i="5"/>
  <c r="B1920" i="5"/>
  <c r="T1920" i="5"/>
  <c r="B1921" i="5"/>
  <c r="T1921" i="5"/>
  <c r="B1922" i="5"/>
  <c r="T1922" i="5" s="1"/>
  <c r="B1923" i="5"/>
  <c r="T1923" i="5"/>
  <c r="B1924" i="5"/>
  <c r="T1924" i="5"/>
  <c r="B1925" i="5"/>
  <c r="T1925" i="5" s="1"/>
  <c r="B1926" i="5"/>
  <c r="T1926" i="5"/>
  <c r="B1927" i="5"/>
  <c r="T1927" i="5"/>
  <c r="B1928" i="5"/>
  <c r="T1928" i="5" s="1"/>
  <c r="B1929" i="5"/>
  <c r="T1929" i="5"/>
  <c r="B1930" i="5"/>
  <c r="T1930" i="5"/>
  <c r="B1931" i="5"/>
  <c r="T1931" i="5"/>
  <c r="B1932" i="5"/>
  <c r="T1932" i="5"/>
  <c r="B1933" i="5"/>
  <c r="T1933" i="5"/>
  <c r="B1934" i="5"/>
  <c r="T1934" i="5" s="1"/>
  <c r="B1935" i="5"/>
  <c r="T1935" i="5"/>
  <c r="B1936" i="5"/>
  <c r="T1936" i="5"/>
  <c r="B1937" i="5"/>
  <c r="T1937" i="5"/>
  <c r="B1938" i="5"/>
  <c r="T1938" i="5"/>
  <c r="B1939" i="5"/>
  <c r="T1939" i="5"/>
  <c r="B1940" i="5"/>
  <c r="T1940" i="5" s="1"/>
  <c r="B1941" i="5"/>
  <c r="T1941" i="5"/>
  <c r="B1942" i="5"/>
  <c r="T1942" i="5"/>
  <c r="B1943" i="5"/>
  <c r="T1943" i="5" s="1"/>
  <c r="B1944" i="5"/>
  <c r="T1944" i="5"/>
  <c r="B1945" i="5"/>
  <c r="T1945" i="5"/>
  <c r="B1946" i="5"/>
  <c r="T1946" i="5" s="1"/>
  <c r="B1947" i="5"/>
  <c r="T1947" i="5"/>
  <c r="B1948" i="5"/>
  <c r="T1948" i="5"/>
  <c r="B1949" i="5"/>
  <c r="T1949" i="5" s="1"/>
  <c r="B1950" i="5"/>
  <c r="T1950" i="5"/>
  <c r="B1951" i="5"/>
  <c r="T1951" i="5"/>
  <c r="B1952" i="5"/>
  <c r="T1952" i="5" s="1"/>
  <c r="B1953" i="5"/>
  <c r="T1953" i="5"/>
  <c r="B1954" i="5"/>
  <c r="T1954" i="5"/>
  <c r="B1955" i="5"/>
  <c r="T1955" i="5" s="1"/>
  <c r="B1956" i="5"/>
  <c r="T1956" i="5"/>
  <c r="B1957" i="5"/>
  <c r="T1957" i="5"/>
  <c r="B1958" i="5"/>
  <c r="T1958" i="5" s="1"/>
  <c r="B1959" i="5"/>
  <c r="T1959" i="5"/>
  <c r="B1960" i="5"/>
  <c r="T1960" i="5"/>
  <c r="B1961" i="5"/>
  <c r="T1961" i="5"/>
  <c r="B1962" i="5"/>
  <c r="T1962" i="5"/>
  <c r="B1963" i="5"/>
  <c r="T1963" i="5"/>
  <c r="B1964" i="5"/>
  <c r="T1964" i="5" s="1"/>
  <c r="B1965" i="5"/>
  <c r="T1965" i="5"/>
  <c r="B1966" i="5"/>
  <c r="T1966" i="5"/>
  <c r="B1967" i="5"/>
  <c r="T1967" i="5"/>
  <c r="B1968" i="5"/>
  <c r="T1968" i="5"/>
  <c r="B1969" i="5"/>
  <c r="T1969" i="5"/>
  <c r="B1970" i="5"/>
  <c r="T1970" i="5" s="1"/>
  <c r="B1971" i="5"/>
  <c r="T1971" i="5"/>
  <c r="B1972" i="5"/>
  <c r="T1972" i="5"/>
  <c r="B1973" i="5"/>
  <c r="T1973" i="5" s="1"/>
  <c r="B1974" i="5"/>
  <c r="T1974" i="5"/>
  <c r="B1975" i="5"/>
  <c r="T1975" i="5"/>
  <c r="B1976" i="5"/>
  <c r="T1976" i="5" s="1"/>
  <c r="B1977" i="5"/>
  <c r="T1977" i="5"/>
  <c r="B1978" i="5"/>
  <c r="T1978" i="5"/>
  <c r="B1979" i="5"/>
  <c r="T1979" i="5" s="1"/>
  <c r="B1980" i="5"/>
  <c r="T1980" i="5"/>
  <c r="B1981" i="5"/>
  <c r="T1981" i="5"/>
  <c r="B1982" i="5"/>
  <c r="T1982" i="5" s="1"/>
  <c r="B1983" i="5"/>
  <c r="T1983" i="5"/>
  <c r="B1984" i="5"/>
  <c r="T1984" i="5"/>
  <c r="B1985" i="5"/>
  <c r="T1985" i="5"/>
  <c r="B1986" i="5"/>
  <c r="T1986" i="5"/>
  <c r="B1987" i="5"/>
  <c r="T1987" i="5"/>
  <c r="B1988" i="5"/>
  <c r="T1988" i="5" s="1"/>
  <c r="B1989" i="5"/>
  <c r="T1989" i="5"/>
  <c r="B1990" i="5"/>
  <c r="T1990" i="5"/>
  <c r="B1991" i="5"/>
  <c r="T1991" i="5"/>
  <c r="B1992" i="5"/>
  <c r="T1992" i="5" s="1"/>
  <c r="B1993" i="5"/>
  <c r="T1993" i="5"/>
  <c r="B1994" i="5"/>
  <c r="T1994" i="5" s="1"/>
  <c r="B1995" i="5"/>
  <c r="T1995" i="5"/>
  <c r="B1996" i="5"/>
  <c r="T1996" i="5"/>
  <c r="B1997" i="5"/>
  <c r="T1997" i="5" s="1"/>
  <c r="B1998" i="5"/>
  <c r="T1998" i="5"/>
  <c r="B1999" i="5"/>
  <c r="T1999" i="5"/>
  <c r="B2000" i="5"/>
  <c r="T2000" i="5" s="1"/>
  <c r="B2001" i="5"/>
  <c r="T2001" i="5"/>
  <c r="B2002" i="5"/>
  <c r="T2002" i="5"/>
  <c r="B2003" i="5"/>
  <c r="T2003" i="5"/>
  <c r="B2004" i="5"/>
  <c r="T2004" i="5"/>
  <c r="B2005" i="5"/>
  <c r="T2005" i="5"/>
  <c r="B2006" i="5"/>
  <c r="T2006" i="5" s="1"/>
  <c r="B2007" i="5"/>
  <c r="T2007" i="5"/>
  <c r="B2008" i="5"/>
  <c r="T2008" i="5"/>
  <c r="B2009" i="5"/>
  <c r="T2009" i="5"/>
  <c r="B2010" i="5"/>
  <c r="T2010" i="5" s="1"/>
  <c r="B2011" i="5"/>
  <c r="T2011" i="5"/>
  <c r="B2012" i="5"/>
  <c r="T2012" i="5" s="1"/>
  <c r="B2013" i="5"/>
  <c r="T2013" i="5"/>
  <c r="B2014" i="5"/>
  <c r="T2014" i="5"/>
  <c r="B2015" i="5"/>
  <c r="T2015" i="5" s="1"/>
  <c r="B2016" i="5"/>
  <c r="T2016" i="5" s="1"/>
  <c r="B2017" i="5"/>
  <c r="T2017" i="5"/>
  <c r="B2018" i="5"/>
  <c r="T2018" i="5" s="1"/>
  <c r="B2019" i="5"/>
  <c r="T2019" i="5"/>
  <c r="B2020" i="5"/>
  <c r="T2020" i="5"/>
  <c r="B2021" i="5"/>
  <c r="T2021" i="5"/>
  <c r="B2022" i="5"/>
  <c r="T2022" i="5"/>
  <c r="B2023" i="5"/>
  <c r="T2023" i="5"/>
  <c r="B2024" i="5"/>
  <c r="T2024" i="5" s="1"/>
  <c r="B2025" i="5"/>
  <c r="T2025" i="5"/>
  <c r="B2026" i="5"/>
  <c r="T2026" i="5"/>
  <c r="B2027" i="5"/>
  <c r="T2027" i="5" s="1"/>
  <c r="B2028" i="5"/>
  <c r="T2028" i="5" s="1"/>
  <c r="B2029" i="5"/>
  <c r="T2029" i="5"/>
  <c r="B2030" i="5"/>
  <c r="T2030" i="5" s="1"/>
  <c r="B2031" i="5"/>
  <c r="T2031" i="5"/>
  <c r="B2032" i="5"/>
  <c r="T2032" i="5"/>
  <c r="B2033" i="5"/>
  <c r="T2033" i="5" s="1"/>
  <c r="B2034" i="5"/>
  <c r="T2034" i="5"/>
  <c r="B2035" i="5"/>
  <c r="T2035" i="5"/>
  <c r="B2036" i="5"/>
  <c r="T2036" i="5" s="1"/>
  <c r="B2037" i="5"/>
  <c r="T2037" i="5"/>
  <c r="B2038" i="5"/>
  <c r="T2038" i="5"/>
  <c r="B2039" i="5"/>
  <c r="T2039" i="5" s="1"/>
  <c r="B2040" i="5"/>
  <c r="T2040" i="5" s="1"/>
  <c r="B2041" i="5"/>
  <c r="T2041" i="5"/>
  <c r="B2042" i="5"/>
  <c r="T2042" i="5" s="1"/>
  <c r="B2043" i="5"/>
  <c r="T2043" i="5"/>
  <c r="B2044" i="5"/>
  <c r="T2044" i="5"/>
  <c r="B2045" i="5"/>
  <c r="T2045" i="5"/>
  <c r="B2046" i="5"/>
  <c r="B2047" i="5"/>
  <c r="T2047" i="5"/>
  <c r="B2048" i="5"/>
  <c r="T2048" i="5" s="1"/>
  <c r="B2049" i="5"/>
  <c r="T2049" i="5"/>
  <c r="B2050" i="5"/>
  <c r="T2050" i="5"/>
  <c r="B2051" i="5"/>
  <c r="T2051" i="5" s="1"/>
  <c r="B2052" i="5"/>
  <c r="T2052" i="5"/>
  <c r="B2053" i="5"/>
  <c r="T2053" i="5"/>
  <c r="B2054" i="5"/>
  <c r="T2054" i="5" s="1"/>
  <c r="B2055" i="5"/>
  <c r="T2055" i="5"/>
  <c r="B2056" i="5"/>
  <c r="T2056" i="5"/>
  <c r="B2057" i="5"/>
  <c r="T2057" i="5"/>
  <c r="B2058" i="5"/>
  <c r="T2058" i="5"/>
  <c r="B2059" i="5"/>
  <c r="T2059" i="5"/>
  <c r="B2060" i="5"/>
  <c r="T2060" i="5" s="1"/>
  <c r="B2061" i="5"/>
  <c r="T2061" i="5"/>
  <c r="B2062" i="5"/>
  <c r="T2062" i="5"/>
  <c r="B2063" i="5"/>
  <c r="T2063" i="5"/>
  <c r="B2064" i="5"/>
  <c r="T2064" i="5" s="1"/>
  <c r="B2065" i="5"/>
  <c r="T2065" i="5"/>
  <c r="B2066" i="5"/>
  <c r="T2066" i="5" s="1"/>
  <c r="B2067" i="5"/>
  <c r="T2067" i="5"/>
  <c r="B2068" i="5"/>
  <c r="T2068" i="5"/>
  <c r="B2069" i="5"/>
  <c r="T2069" i="5" s="1"/>
  <c r="B2070" i="5"/>
  <c r="T2070" i="5"/>
  <c r="B2071" i="5"/>
  <c r="T2071" i="5"/>
  <c r="B2072" i="5"/>
  <c r="T2072" i="5" s="1"/>
  <c r="B2073" i="5"/>
  <c r="T2073" i="5"/>
  <c r="B2074" i="5"/>
  <c r="T2074" i="5"/>
  <c r="B2075" i="5"/>
  <c r="T2075" i="5" s="1"/>
  <c r="B2076" i="5"/>
  <c r="T2076" i="5"/>
  <c r="B2077" i="5"/>
  <c r="T2077" i="5"/>
  <c r="B2078" i="5"/>
  <c r="T2078" i="5" s="1"/>
  <c r="B2079" i="5"/>
  <c r="T2079" i="5"/>
  <c r="B2080" i="5"/>
  <c r="T2080" i="5"/>
  <c r="B2081" i="5"/>
  <c r="T2081" i="5"/>
  <c r="B2082" i="5"/>
  <c r="T2082" i="5" s="1"/>
  <c r="B2083" i="5"/>
  <c r="T2083" i="5"/>
  <c r="B2084" i="5"/>
  <c r="T2084" i="5" s="1"/>
  <c r="B2085" i="5"/>
  <c r="T2085" i="5"/>
  <c r="B2086" i="5"/>
  <c r="T2086" i="5"/>
  <c r="B2087" i="5"/>
  <c r="T2087" i="5" s="1"/>
  <c r="B2088" i="5"/>
  <c r="T2088" i="5"/>
  <c r="B2089" i="5"/>
  <c r="T2089" i="5"/>
  <c r="B2090" i="5"/>
  <c r="T2090" i="5" s="1"/>
  <c r="B2091" i="5"/>
  <c r="T2091" i="5"/>
  <c r="B2092" i="5"/>
  <c r="T2092" i="5"/>
  <c r="B2093" i="5"/>
  <c r="T2093" i="5" s="1"/>
  <c r="B2094" i="5"/>
  <c r="T2094" i="5"/>
  <c r="B2095" i="5"/>
  <c r="T2095" i="5"/>
  <c r="B2096" i="5"/>
  <c r="T2096" i="5" s="1"/>
  <c r="B2097" i="5"/>
  <c r="T2097" i="5"/>
  <c r="B2098" i="5"/>
  <c r="T2098" i="5"/>
  <c r="B2099" i="5"/>
  <c r="T2099" i="5" s="1"/>
  <c r="B2100" i="5"/>
  <c r="T2100" i="5"/>
  <c r="B2101" i="5"/>
  <c r="T2101" i="5"/>
  <c r="B2102" i="5"/>
  <c r="T2102" i="5" s="1"/>
  <c r="B2103" i="5"/>
  <c r="T2103" i="5"/>
  <c r="B2104" i="5"/>
  <c r="T2104" i="5"/>
  <c r="B2105" i="5"/>
  <c r="T2105" i="5"/>
  <c r="B2106" i="5"/>
  <c r="T2106" i="5" s="1"/>
  <c r="B2107" i="5"/>
  <c r="T2107" i="5"/>
  <c r="B2108" i="5"/>
  <c r="T2108" i="5" s="1"/>
  <c r="B2109" i="5"/>
  <c r="T2109" i="5"/>
  <c r="B2110" i="5"/>
  <c r="T2110" i="5"/>
  <c r="B2111" i="5"/>
  <c r="T2111" i="5"/>
  <c r="B2112" i="5"/>
  <c r="T2112" i="5" s="1"/>
  <c r="B2113" i="5"/>
  <c r="T2113" i="5"/>
  <c r="B2114" i="5"/>
  <c r="T2114" i="5" s="1"/>
  <c r="B2115" i="5"/>
  <c r="T2115" i="5"/>
  <c r="B2116" i="5"/>
  <c r="T2116" i="5"/>
  <c r="B2117" i="5"/>
  <c r="B2118" i="5"/>
  <c r="T2118" i="5"/>
  <c r="B2119" i="5"/>
  <c r="T2119" i="5"/>
  <c r="B2120" i="5"/>
  <c r="T2120" i="5" s="1"/>
  <c r="B2121" i="5"/>
  <c r="T2121" i="5"/>
  <c r="B2122" i="5"/>
  <c r="T2122" i="5"/>
  <c r="B2123" i="5"/>
  <c r="T2123" i="5" s="1"/>
  <c r="B2124" i="5"/>
  <c r="T2124" i="5" s="1"/>
  <c r="B2125" i="5"/>
  <c r="T2125" i="5"/>
  <c r="B2126" i="5"/>
  <c r="T2126" i="5" s="1"/>
  <c r="B2127" i="5"/>
  <c r="T2127" i="5"/>
  <c r="B2128" i="5"/>
  <c r="T2128" i="5"/>
  <c r="B2129" i="5"/>
  <c r="T2129" i="5"/>
  <c r="B2130" i="5"/>
  <c r="T2130" i="5" s="1"/>
  <c r="B2131" i="5"/>
  <c r="T2131" i="5"/>
  <c r="B2132" i="5"/>
  <c r="T2132" i="5" s="1"/>
  <c r="B2133" i="5"/>
  <c r="T2133" i="5"/>
  <c r="B2134" i="5"/>
  <c r="T2134" i="5"/>
  <c r="B2135" i="5"/>
  <c r="T2135" i="5"/>
  <c r="B2136" i="5"/>
  <c r="T2136" i="5"/>
  <c r="B2137" i="5"/>
  <c r="T2137" i="5"/>
  <c r="B2138" i="5"/>
  <c r="T2138" i="5" s="1"/>
  <c r="B2139" i="5"/>
  <c r="T2139" i="5"/>
  <c r="B2140" i="5"/>
  <c r="T2140" i="5"/>
  <c r="B2141" i="5"/>
  <c r="T2141" i="5" s="1"/>
  <c r="B2142" i="5"/>
  <c r="T2142" i="5"/>
  <c r="B2143" i="5"/>
  <c r="T2143" i="5"/>
  <c r="B2144" i="5"/>
  <c r="T2144" i="5" s="1"/>
  <c r="B2145" i="5"/>
  <c r="T2145" i="5"/>
  <c r="B2146" i="5"/>
  <c r="T2146" i="5"/>
  <c r="B2147" i="5"/>
  <c r="T2147" i="5" s="1"/>
  <c r="B2148" i="5"/>
  <c r="T2148" i="5"/>
  <c r="B2149" i="5"/>
  <c r="T2149" i="5"/>
  <c r="B2150" i="5"/>
  <c r="T2150" i="5" s="1"/>
  <c r="B2151" i="5"/>
  <c r="T2151" i="5"/>
  <c r="B2152" i="5"/>
  <c r="T2152" i="5"/>
  <c r="B2153" i="5"/>
  <c r="T2153" i="5"/>
  <c r="B2154" i="5"/>
  <c r="T2154" i="5" s="1"/>
  <c r="B2155" i="5"/>
  <c r="T2155" i="5"/>
  <c r="B2156" i="5"/>
  <c r="T2156" i="5" s="1"/>
  <c r="B2157" i="5"/>
  <c r="T2157" i="5"/>
  <c r="B2158" i="5"/>
  <c r="T2158" i="5"/>
  <c r="B2159" i="5"/>
  <c r="T2159" i="5"/>
  <c r="B2160" i="5"/>
  <c r="B2161" i="5"/>
  <c r="T2161" i="5"/>
  <c r="B2162" i="5"/>
  <c r="T2162" i="5" s="1"/>
  <c r="B2163" i="5"/>
  <c r="T2163" i="5"/>
  <c r="B2164" i="5"/>
  <c r="T2164" i="5"/>
  <c r="B2165" i="5"/>
  <c r="T2165" i="5" s="1"/>
  <c r="B2166" i="5"/>
  <c r="T2166" i="5"/>
  <c r="B2167" i="5"/>
  <c r="T2167" i="5"/>
  <c r="B2168" i="5"/>
  <c r="T2168" i="5" s="1"/>
  <c r="B2169" i="5"/>
  <c r="T2169" i="5"/>
  <c r="B2170" i="5"/>
  <c r="T2170" i="5"/>
  <c r="B2171" i="5"/>
  <c r="T2171" i="5" s="1"/>
  <c r="B2172" i="5"/>
  <c r="T2172" i="5"/>
  <c r="B2173" i="5"/>
  <c r="T2173" i="5"/>
  <c r="B2174" i="5"/>
  <c r="T2174" i="5" s="1"/>
  <c r="B2175" i="5"/>
  <c r="T2175" i="5"/>
  <c r="B2176" i="5"/>
  <c r="T2176" i="5"/>
  <c r="B2177" i="5"/>
  <c r="T2177" i="5"/>
  <c r="B2178" i="5"/>
  <c r="T2178" i="5" s="1"/>
  <c r="B2179" i="5"/>
  <c r="T2179" i="5"/>
  <c r="B2180" i="5"/>
  <c r="T2180" i="5" s="1"/>
  <c r="B2181" i="5"/>
  <c r="T2181" i="5"/>
  <c r="B2182" i="5"/>
  <c r="T2182" i="5"/>
  <c r="B2183" i="5"/>
  <c r="T2183" i="5"/>
  <c r="B2184" i="5"/>
  <c r="T2184" i="5" s="1"/>
  <c r="B2185" i="5"/>
  <c r="T2185" i="5"/>
  <c r="B2186" i="5"/>
  <c r="T2186" i="5" s="1"/>
  <c r="B2187" i="5"/>
  <c r="T2187" i="5"/>
  <c r="B2188" i="5"/>
  <c r="T2188" i="5"/>
  <c r="B2189" i="5"/>
  <c r="T2189" i="5" s="1"/>
  <c r="B2190" i="5"/>
  <c r="T2190" i="5"/>
  <c r="B2191" i="5"/>
  <c r="T2191" i="5"/>
  <c r="B2192" i="5"/>
  <c r="T2192" i="5" s="1"/>
  <c r="B2193" i="5"/>
  <c r="T2193" i="5"/>
  <c r="B2194" i="5"/>
  <c r="T2194" i="5"/>
  <c r="B2195" i="5"/>
  <c r="T2195" i="5"/>
  <c r="B2196" i="5"/>
  <c r="T2196" i="5" s="1"/>
  <c r="B2197" i="5"/>
  <c r="T2197" i="5"/>
  <c r="B2198" i="5"/>
  <c r="T2198" i="5" s="1"/>
  <c r="B2199" i="5"/>
  <c r="T2199" i="5"/>
  <c r="B2200" i="5"/>
  <c r="T2200" i="5"/>
  <c r="B2201" i="5"/>
  <c r="T2201" i="5"/>
  <c r="B2202" i="5"/>
  <c r="T2202" i="5" s="1"/>
  <c r="B2203" i="5"/>
  <c r="T2203" i="5"/>
  <c r="B2204" i="5"/>
  <c r="T2204" i="5" s="1"/>
  <c r="B2205" i="5"/>
  <c r="T2205" i="5"/>
  <c r="B2206" i="5"/>
  <c r="T2206" i="5"/>
  <c r="B2207" i="5"/>
  <c r="T2207" i="5"/>
  <c r="B2208" i="5"/>
  <c r="T2208" i="5" s="1"/>
  <c r="B2209" i="5"/>
  <c r="T2209" i="5"/>
  <c r="B2210" i="5"/>
  <c r="B2211" i="5"/>
  <c r="T2211" i="5"/>
  <c r="B2212" i="5"/>
  <c r="T2212" i="5"/>
  <c r="B2213" i="5"/>
  <c r="T2213" i="5" s="1"/>
  <c r="B2214" i="5"/>
  <c r="T2214" i="5"/>
  <c r="B2215" i="5"/>
  <c r="T2215" i="5"/>
  <c r="B2216" i="5"/>
  <c r="T2216" i="5" s="1"/>
  <c r="B2217" i="5"/>
  <c r="T2217" i="5"/>
  <c r="B2218" i="5"/>
  <c r="T2218" i="5"/>
  <c r="B2219" i="5"/>
  <c r="T2219" i="5" s="1"/>
  <c r="B2220" i="5"/>
  <c r="T2220" i="5"/>
  <c r="B2221" i="5"/>
  <c r="T2221" i="5"/>
  <c r="B2222" i="5"/>
  <c r="T2222" i="5" s="1"/>
  <c r="B2223" i="5"/>
  <c r="T2223" i="5"/>
  <c r="B2224" i="5"/>
  <c r="T2224" i="5"/>
  <c r="B2225" i="5"/>
  <c r="T2225" i="5"/>
  <c r="B2226" i="5"/>
  <c r="T2226" i="5" s="1"/>
  <c r="B2227" i="5"/>
  <c r="T2227" i="5"/>
  <c r="B2228" i="5"/>
  <c r="T2228" i="5" s="1"/>
  <c r="B2229" i="5"/>
  <c r="T2229" i="5"/>
  <c r="B2230" i="5"/>
  <c r="T2230" i="5"/>
  <c r="B2231" i="5"/>
  <c r="T2231" i="5"/>
  <c r="B2232" i="5"/>
  <c r="T2232" i="5" s="1"/>
  <c r="B2233" i="5"/>
  <c r="T2233" i="5"/>
  <c r="B2234" i="5"/>
  <c r="T2234" i="5" s="1"/>
  <c r="B2235" i="5"/>
  <c r="T2235" i="5"/>
  <c r="B2236" i="5"/>
  <c r="T2236" i="5"/>
  <c r="B2237" i="5"/>
  <c r="T2237" i="5" s="1"/>
  <c r="B2238" i="5"/>
  <c r="T2238" i="5"/>
  <c r="B2239" i="5"/>
  <c r="T2239" i="5"/>
  <c r="B2240" i="5"/>
  <c r="T2240" i="5" s="1"/>
  <c r="B2241" i="5"/>
  <c r="T2241" i="5"/>
  <c r="B2242" i="5"/>
  <c r="T2242" i="5"/>
  <c r="B2243" i="5"/>
  <c r="T2243" i="5" s="1"/>
  <c r="B2244" i="5"/>
  <c r="T2244" i="5"/>
  <c r="B2245" i="5"/>
  <c r="T2245" i="5"/>
  <c r="B2246" i="5"/>
  <c r="T2246" i="5" s="1"/>
  <c r="B2247" i="5"/>
  <c r="T2247" i="5"/>
  <c r="B2248" i="5"/>
  <c r="T2248" i="5"/>
  <c r="B2249" i="5"/>
  <c r="T2249" i="5"/>
  <c r="B2250" i="5"/>
  <c r="T2250" i="5" s="1"/>
  <c r="B2251" i="5"/>
  <c r="T2251" i="5"/>
  <c r="B2252" i="5"/>
  <c r="T2252" i="5" s="1"/>
  <c r="B2253" i="5"/>
  <c r="T2253" i="5"/>
  <c r="B2254" i="5"/>
  <c r="T2254" i="5"/>
  <c r="B2255" i="5"/>
  <c r="T2255" i="5"/>
  <c r="B2256" i="5"/>
  <c r="T2256" i="5" s="1"/>
  <c r="B2257" i="5"/>
  <c r="T2257" i="5"/>
  <c r="B2258" i="5"/>
  <c r="T2258" i="5" s="1"/>
  <c r="B2259" i="5"/>
  <c r="T2259" i="5"/>
  <c r="B2260" i="5"/>
  <c r="T2260" i="5"/>
  <c r="B2261" i="5"/>
  <c r="T2261" i="5" s="1"/>
  <c r="B2262" i="5"/>
  <c r="T2262" i="5"/>
  <c r="B2263" i="5"/>
  <c r="T2263" i="5"/>
  <c r="B2264" i="5"/>
  <c r="T2264" i="5" s="1"/>
  <c r="B2265" i="5"/>
  <c r="T2265" i="5"/>
  <c r="B2266" i="5"/>
  <c r="T2266" i="5"/>
  <c r="B2267" i="5"/>
  <c r="T2267" i="5"/>
  <c r="B2268" i="5"/>
  <c r="T2268" i="5" s="1"/>
  <c r="B2269" i="5"/>
  <c r="T2269" i="5"/>
  <c r="B2270" i="5"/>
  <c r="T2270" i="5" s="1"/>
  <c r="B2271" i="5"/>
  <c r="T2271" i="5"/>
  <c r="B2272" i="5"/>
  <c r="T2272" i="5"/>
  <c r="B2273" i="5"/>
  <c r="T2273" i="5"/>
  <c r="B2274" i="5"/>
  <c r="T2274" i="5" s="1"/>
  <c r="B2275" i="5"/>
  <c r="T2275" i="5"/>
  <c r="B2276" i="5"/>
  <c r="T2276" i="5" s="1"/>
  <c r="B2277" i="5"/>
  <c r="T2277" i="5"/>
  <c r="B2278" i="5"/>
  <c r="T2278" i="5"/>
  <c r="B2279" i="5"/>
  <c r="T2279" i="5"/>
  <c r="B2280" i="5"/>
  <c r="T2280" i="5"/>
  <c r="B2281" i="5"/>
  <c r="T2281" i="5"/>
  <c r="B2282" i="5"/>
  <c r="T2282" i="5" s="1"/>
  <c r="B2283" i="5"/>
  <c r="T2283" i="5"/>
  <c r="B2284" i="5"/>
  <c r="T2284" i="5"/>
  <c r="B2285" i="5"/>
  <c r="T2285" i="5" s="1"/>
  <c r="B2286" i="5"/>
  <c r="T2286" i="5"/>
  <c r="B2287" i="5"/>
  <c r="T2287" i="5"/>
  <c r="B2288" i="5"/>
  <c r="T2288" i="5" s="1"/>
  <c r="B2289" i="5"/>
  <c r="T2289" i="5"/>
  <c r="B2290" i="5"/>
  <c r="T2290" i="5"/>
  <c r="B2291" i="5"/>
  <c r="T2291" i="5" s="1"/>
  <c r="B2292" i="5"/>
  <c r="T2292" i="5"/>
  <c r="B2293" i="5"/>
  <c r="T2293" i="5"/>
  <c r="B2294" i="5"/>
  <c r="T2294" i="5" s="1"/>
  <c r="B2295" i="5"/>
  <c r="T2295" i="5"/>
  <c r="B2296" i="5"/>
  <c r="T2296" i="5"/>
  <c r="B2297" i="5"/>
  <c r="T2297" i="5"/>
  <c r="B2298" i="5"/>
  <c r="T2298" i="5" s="1"/>
  <c r="B2299" i="5"/>
  <c r="T2299" i="5"/>
  <c r="B2300" i="5"/>
  <c r="T2300" i="5" s="1"/>
  <c r="B2301" i="5"/>
  <c r="T2301" i="5"/>
  <c r="B2302" i="5"/>
  <c r="T2302" i="5"/>
  <c r="B2303" i="5"/>
  <c r="T2303" i="5"/>
  <c r="B2304" i="5"/>
  <c r="T2304" i="5"/>
  <c r="B2305" i="5"/>
  <c r="T2305" i="5"/>
  <c r="B2306" i="5"/>
  <c r="T2306" i="5" s="1"/>
  <c r="B2307" i="5"/>
  <c r="T2307" i="5"/>
  <c r="B2308" i="5"/>
  <c r="T2308" i="5"/>
  <c r="B2309" i="5"/>
  <c r="T2309" i="5" s="1"/>
  <c r="B2310" i="5"/>
  <c r="T2310" i="5"/>
  <c r="B2311" i="5"/>
  <c r="T2311" i="5"/>
  <c r="B2312" i="5"/>
  <c r="T2312" i="5" s="1"/>
  <c r="B2313" i="5"/>
  <c r="T2313" i="5"/>
  <c r="B2314" i="5"/>
  <c r="T2314" i="5"/>
  <c r="B2315" i="5"/>
  <c r="T2315" i="5" s="1"/>
  <c r="B2316" i="5"/>
  <c r="T2316" i="5"/>
  <c r="B2317" i="5"/>
  <c r="T2317" i="5"/>
  <c r="B2318" i="5"/>
  <c r="T2318" i="5" s="1"/>
  <c r="B2319" i="5"/>
  <c r="T2319" i="5"/>
  <c r="B2320" i="5"/>
  <c r="T2320" i="5"/>
  <c r="B2321" i="5"/>
  <c r="T2321" i="5" s="1"/>
  <c r="B2322" i="5"/>
  <c r="T2322" i="5" s="1"/>
  <c r="B2323" i="5"/>
  <c r="T2323" i="5"/>
  <c r="B2324" i="5"/>
  <c r="T2324" i="5" s="1"/>
  <c r="B2325" i="5"/>
  <c r="T2325" i="5"/>
  <c r="B2326" i="5"/>
  <c r="T2326" i="5"/>
  <c r="B2327" i="5"/>
  <c r="T2327" i="5"/>
  <c r="B2328" i="5"/>
  <c r="T2328" i="5" s="1"/>
  <c r="B2329" i="5"/>
  <c r="T2329" i="5"/>
  <c r="B2330" i="5"/>
  <c r="T2330" i="5" s="1"/>
  <c r="B2331" i="5"/>
  <c r="T2331" i="5"/>
  <c r="B2332" i="5"/>
  <c r="T2332" i="5"/>
  <c r="B2333" i="5"/>
  <c r="T2333" i="5" s="1"/>
  <c r="B2334" i="5"/>
  <c r="T2334" i="5"/>
  <c r="B2335" i="5"/>
  <c r="T2335" i="5"/>
  <c r="B2336" i="5"/>
  <c r="T2336" i="5" s="1"/>
  <c r="B2337" i="5"/>
  <c r="T2337" i="5"/>
  <c r="B2338" i="5"/>
  <c r="T2338" i="5"/>
  <c r="B2339" i="5"/>
  <c r="T2339" i="5"/>
  <c r="B2340" i="5"/>
  <c r="T2340" i="5" s="1"/>
  <c r="B2341" i="5"/>
  <c r="T2341" i="5"/>
  <c r="B2342" i="5"/>
  <c r="T2342" i="5" s="1"/>
  <c r="B2343" i="5"/>
  <c r="T2343" i="5"/>
  <c r="B2344" i="5"/>
  <c r="T2344" i="5"/>
  <c r="B2345" i="5"/>
  <c r="T2345" i="5"/>
  <c r="B2346" i="5"/>
  <c r="T2346" i="5" s="1"/>
  <c r="B2347" i="5"/>
  <c r="T2347" i="5"/>
  <c r="B2348" i="5"/>
  <c r="T2348" i="5" s="1"/>
  <c r="B2349" i="5"/>
  <c r="T2349" i="5"/>
  <c r="B2350" i="5"/>
  <c r="T2350" i="5"/>
  <c r="B2351" i="5"/>
  <c r="T2351" i="5"/>
  <c r="B2352" i="5"/>
  <c r="T2352" i="5"/>
  <c r="B2353" i="5"/>
  <c r="T2353" i="5"/>
  <c r="B2354" i="5"/>
  <c r="T2354" i="5" s="1"/>
  <c r="B2355" i="5"/>
  <c r="T2355" i="5"/>
  <c r="B2356" i="5"/>
  <c r="T2356" i="5"/>
  <c r="B2357" i="5"/>
  <c r="T2357" i="5" s="1"/>
  <c r="B2358" i="5"/>
  <c r="T2358" i="5"/>
  <c r="B2359" i="5"/>
  <c r="T2359" i="5"/>
  <c r="B2360" i="5"/>
  <c r="T2360" i="5" s="1"/>
  <c r="B2361" i="5"/>
  <c r="T2361" i="5"/>
  <c r="B2362" i="5"/>
  <c r="T2362" i="5"/>
  <c r="B2363" i="5"/>
  <c r="T2363" i="5" s="1"/>
  <c r="B2364" i="5"/>
  <c r="T2364" i="5"/>
  <c r="B2365" i="5"/>
  <c r="T2365" i="5"/>
  <c r="B2366" i="5"/>
  <c r="T2366" i="5" s="1"/>
  <c r="B2367" i="5"/>
  <c r="T2367" i="5"/>
  <c r="B2368" i="5"/>
  <c r="T2368" i="5"/>
  <c r="B2369" i="5"/>
  <c r="T2369" i="5"/>
  <c r="B2370" i="5"/>
  <c r="T2370" i="5" s="1"/>
  <c r="B2371" i="5"/>
  <c r="T2371" i="5"/>
  <c r="B2372" i="5"/>
  <c r="T2372" i="5" s="1"/>
  <c r="B2373" i="5"/>
  <c r="T2373" i="5"/>
  <c r="B2374" i="5"/>
  <c r="T2374" i="5"/>
  <c r="B2375" i="5"/>
  <c r="T2375" i="5"/>
  <c r="B2376" i="5"/>
  <c r="T2376" i="5"/>
  <c r="B2377" i="5"/>
  <c r="T2377" i="5"/>
  <c r="B2378" i="5"/>
  <c r="T2378" i="5" s="1"/>
  <c r="B2379" i="5"/>
  <c r="T2379" i="5"/>
  <c r="B2380" i="5"/>
  <c r="T2380" i="5"/>
  <c r="B2381" i="5"/>
  <c r="T2381" i="5" s="1"/>
  <c r="B2382" i="5"/>
  <c r="T2382" i="5"/>
  <c r="B2383" i="5"/>
  <c r="T2383" i="5"/>
  <c r="B2384" i="5"/>
  <c r="T2384" i="5" s="1"/>
  <c r="B2385" i="5"/>
  <c r="T2385" i="5"/>
  <c r="B2386" i="5"/>
  <c r="T2386" i="5"/>
  <c r="B2387" i="5"/>
  <c r="T2387" i="5" s="1"/>
  <c r="B2388" i="5"/>
  <c r="T2388" i="5"/>
  <c r="B2389" i="5"/>
  <c r="T2389" i="5"/>
  <c r="B2390" i="5"/>
  <c r="T2390" i="5" s="1"/>
  <c r="B2391" i="5"/>
  <c r="T2391" i="5"/>
  <c r="B2392" i="5"/>
  <c r="T2392" i="5"/>
  <c r="B2393" i="5"/>
  <c r="T2393" i="5" s="1"/>
  <c r="B2394" i="5"/>
  <c r="T2394" i="5" s="1"/>
  <c r="B2395" i="5"/>
  <c r="T2395" i="5"/>
  <c r="B2396" i="5"/>
  <c r="T2396" i="5" s="1"/>
  <c r="B2397" i="5"/>
  <c r="T2397" i="5"/>
  <c r="B2398" i="5"/>
  <c r="T2398" i="5"/>
  <c r="B2399" i="5"/>
  <c r="T2399" i="5"/>
  <c r="B2400" i="5"/>
  <c r="T2400" i="5" s="1"/>
  <c r="B2401" i="5"/>
  <c r="T2401" i="5"/>
  <c r="B2402" i="5"/>
  <c r="T2402" i="5" s="1"/>
  <c r="B2403" i="5"/>
  <c r="T2403" i="5"/>
  <c r="B2404" i="5"/>
  <c r="T2404" i="5"/>
  <c r="B2405" i="5"/>
  <c r="T2405" i="5" s="1"/>
  <c r="B2406" i="5"/>
  <c r="T2406" i="5"/>
  <c r="B2407" i="5"/>
  <c r="T2407" i="5"/>
  <c r="B2408" i="5"/>
  <c r="T2408" i="5"/>
  <c r="B2409" i="5"/>
  <c r="T2409" i="5"/>
  <c r="B2410" i="5"/>
  <c r="T2410" i="5"/>
  <c r="B2411" i="5"/>
  <c r="T2411" i="5" s="1"/>
  <c r="B2412" i="5"/>
  <c r="T2412" i="5"/>
  <c r="B2413" i="5"/>
  <c r="T2413" i="5"/>
  <c r="B2414" i="5"/>
  <c r="T2414" i="5"/>
  <c r="B2415" i="5"/>
  <c r="T2415" i="5"/>
  <c r="B2416" i="5"/>
  <c r="T2416" i="5"/>
  <c r="B2417" i="5"/>
  <c r="T2417" i="5" s="1"/>
  <c r="B2418" i="5"/>
  <c r="T2418" i="5"/>
  <c r="B2419" i="5"/>
  <c r="T2419" i="5"/>
  <c r="B2420" i="5"/>
  <c r="T2420" i="5"/>
  <c r="B2421" i="5"/>
  <c r="T2421" i="5"/>
  <c r="B2422" i="5"/>
  <c r="T2422" i="5"/>
  <c r="B2423" i="5"/>
  <c r="T2423" i="5" s="1"/>
  <c r="B2424" i="5"/>
  <c r="T2424" i="5"/>
  <c r="B2425" i="5"/>
  <c r="T2425" i="5"/>
  <c r="B2426" i="5"/>
  <c r="T2426" i="5"/>
  <c r="B2427" i="5"/>
  <c r="T2427" i="5" s="1"/>
  <c r="B2428" i="5"/>
  <c r="T2428" i="5"/>
  <c r="B2429" i="5"/>
  <c r="T2429" i="5" s="1"/>
  <c r="B2430" i="5"/>
  <c r="T2430" i="5"/>
  <c r="B2431" i="5"/>
  <c r="T2431" i="5"/>
  <c r="B2432" i="5"/>
  <c r="T2432" i="5"/>
  <c r="B2433" i="5"/>
  <c r="T2433" i="5" s="1"/>
  <c r="B2434" i="5"/>
  <c r="T2434" i="5"/>
  <c r="B2435" i="5"/>
  <c r="T2435" i="5"/>
  <c r="B2436" i="5"/>
  <c r="T2436" i="5" s="1"/>
  <c r="B2437" i="5"/>
  <c r="T2437" i="5"/>
  <c r="B2438" i="5"/>
  <c r="T2438" i="5"/>
  <c r="B2439" i="5"/>
  <c r="T2439" i="5" s="1"/>
  <c r="B2440" i="5"/>
  <c r="T2440" i="5"/>
  <c r="B2441" i="5"/>
  <c r="T2441" i="5"/>
  <c r="B2442" i="5"/>
  <c r="T2442" i="5"/>
  <c r="B2443" i="5"/>
  <c r="T2443" i="5"/>
  <c r="B2444" i="5"/>
  <c r="T2444" i="5"/>
  <c r="B2445" i="5"/>
  <c r="T2445" i="5" s="1"/>
  <c r="B2446" i="5"/>
  <c r="T2446" i="5"/>
  <c r="B2447" i="5"/>
  <c r="T2447" i="5"/>
  <c r="B2448" i="5"/>
  <c r="T2448" i="5" s="1"/>
  <c r="B2449" i="5"/>
  <c r="T2449" i="5" s="1"/>
  <c r="B2450" i="5"/>
  <c r="T2450" i="5"/>
  <c r="B2451" i="5"/>
  <c r="T2451" i="5" s="1"/>
  <c r="B2452" i="5"/>
  <c r="T2452" i="5"/>
  <c r="B2453" i="5"/>
  <c r="T2453" i="5" s="1"/>
  <c r="B2454" i="5"/>
  <c r="T2454" i="5"/>
  <c r="B2455" i="5"/>
  <c r="T2455" i="5" s="1"/>
  <c r="B2456" i="5"/>
  <c r="T2456" i="5"/>
  <c r="B2457" i="5"/>
  <c r="T2457" i="5" s="1"/>
  <c r="B2458" i="5"/>
  <c r="T2458" i="5"/>
  <c r="B2459" i="5"/>
  <c r="T2459" i="5" s="1"/>
  <c r="B2460" i="5"/>
  <c r="B2461" i="5"/>
  <c r="T2461" i="5" s="1"/>
  <c r="B2462" i="5"/>
  <c r="T2462" i="5"/>
  <c r="B2463" i="5"/>
  <c r="T2463" i="5" s="1"/>
  <c r="B2464" i="5"/>
  <c r="T2464" i="5"/>
  <c r="B2465" i="5"/>
  <c r="T2465" i="5"/>
  <c r="B2466" i="5"/>
  <c r="T2466" i="5"/>
  <c r="B2467" i="5"/>
  <c r="T2467" i="5" s="1"/>
  <c r="B2468" i="5"/>
  <c r="T2468" i="5"/>
  <c r="B2469" i="5"/>
  <c r="T2469" i="5" s="1"/>
  <c r="B2470" i="5"/>
  <c r="T2470" i="5"/>
  <c r="B2471" i="5"/>
  <c r="T2471" i="5" s="1"/>
  <c r="B2472" i="5"/>
  <c r="T2472" i="5"/>
  <c r="B2473" i="5"/>
  <c r="T2473" i="5" s="1"/>
  <c r="B2474" i="5"/>
  <c r="T2474" i="5"/>
  <c r="B2475" i="5"/>
  <c r="T2475" i="5" s="1"/>
  <c r="B2476" i="5"/>
  <c r="T2476" i="5"/>
  <c r="B2477" i="5"/>
  <c r="T2477" i="5" s="1"/>
  <c r="B2478" i="5"/>
  <c r="T2478" i="5" s="1"/>
  <c r="B2479" i="5"/>
  <c r="T2479" i="5" s="1"/>
  <c r="B2480" i="5"/>
  <c r="T2480" i="5"/>
  <c r="B2481" i="5"/>
  <c r="T2481" i="5" s="1"/>
  <c r="B2482" i="5"/>
  <c r="T2482" i="5"/>
  <c r="B2483" i="5"/>
  <c r="T2483" i="5"/>
  <c r="B2484" i="5"/>
  <c r="B2485" i="5"/>
  <c r="T2485" i="5" s="1"/>
  <c r="B2486" i="5"/>
  <c r="T2486" i="5"/>
  <c r="B2487" i="5"/>
  <c r="T2487" i="5" s="1"/>
  <c r="B2488" i="5"/>
  <c r="T2488" i="5"/>
  <c r="B2489" i="5"/>
  <c r="T2489" i="5" s="1"/>
  <c r="B2490" i="5"/>
  <c r="T2490" i="5"/>
  <c r="B2491" i="5"/>
  <c r="T2491" i="5" s="1"/>
  <c r="B2492" i="5"/>
  <c r="T2492" i="5"/>
  <c r="B2493" i="5"/>
  <c r="T2493" i="5" s="1"/>
  <c r="B2494" i="5"/>
  <c r="T2494" i="5"/>
  <c r="B2495" i="5"/>
  <c r="T2495" i="5"/>
  <c r="B2496" i="5"/>
  <c r="T2496" i="5" s="1"/>
  <c r="B2497" i="5"/>
  <c r="T2497" i="5" s="1"/>
  <c r="B2498" i="5"/>
  <c r="T2498" i="5"/>
  <c r="B2499" i="5"/>
  <c r="T2499" i="5" s="1"/>
  <c r="B2500" i="5"/>
  <c r="T2500" i="5"/>
  <c r="B2501" i="5"/>
  <c r="T2501" i="5"/>
  <c r="B2502" i="5"/>
  <c r="T2502" i="5" s="1"/>
  <c r="B2503" i="5"/>
  <c r="T2503" i="5" s="1"/>
  <c r="B2504" i="5"/>
  <c r="T2504" i="5"/>
  <c r="V5" i="5"/>
  <c r="E102" i="4"/>
  <c r="K634" i="8"/>
  <c r="K635" i="8"/>
  <c r="K636" i="8"/>
  <c r="K637" i="8"/>
  <c r="K638"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C388" i="5"/>
  <c r="C389" i="5"/>
  <c r="C390" i="5"/>
  <c r="C391" i="5"/>
  <c r="C392" i="5"/>
  <c r="C393" i="5"/>
  <c r="V393" i="5" s="1"/>
  <c r="C394" i="5"/>
  <c r="C395" i="5"/>
  <c r="C396" i="5"/>
  <c r="C397" i="5"/>
  <c r="V397" i="5" s="1"/>
  <c r="E397" i="5" s="1"/>
  <c r="C398" i="5"/>
  <c r="V398" i="5" s="1"/>
  <c r="C399" i="5"/>
  <c r="V399" i="5" s="1"/>
  <c r="C400" i="5"/>
  <c r="C401" i="5"/>
  <c r="C402" i="5"/>
  <c r="C403" i="5"/>
  <c r="C404" i="5"/>
  <c r="C405" i="5"/>
  <c r="V405" i="5" s="1"/>
  <c r="E405" i="5" s="1"/>
  <c r="C406" i="5"/>
  <c r="C407" i="5"/>
  <c r="V407" i="5" s="1"/>
  <c r="C408" i="5"/>
  <c r="V408" i="5" s="1"/>
  <c r="E408" i="5" s="1"/>
  <c r="C409" i="5"/>
  <c r="V409" i="5" s="1"/>
  <c r="E409" i="5" s="1"/>
  <c r="C410" i="5"/>
  <c r="C411" i="5"/>
  <c r="V411" i="5" s="1"/>
  <c r="C412" i="5"/>
  <c r="C413" i="5"/>
  <c r="C414" i="5"/>
  <c r="C415" i="5"/>
  <c r="C416" i="5"/>
  <c r="V416" i="5" s="1"/>
  <c r="C417" i="5"/>
  <c r="V417" i="5" s="1"/>
  <c r="C418" i="5"/>
  <c r="C419" i="5"/>
  <c r="C420" i="5"/>
  <c r="V420" i="5" s="1"/>
  <c r="C421" i="5"/>
  <c r="V421" i="5" s="1"/>
  <c r="E421" i="5" s="1"/>
  <c r="C422" i="5"/>
  <c r="C423" i="5"/>
  <c r="V423" i="5" s="1"/>
  <c r="E423" i="5" s="1"/>
  <c r="C424" i="5"/>
  <c r="C425" i="5"/>
  <c r="C426" i="5"/>
  <c r="C427" i="5"/>
  <c r="C428" i="5"/>
  <c r="C429" i="5"/>
  <c r="V429" i="5" s="1"/>
  <c r="E429" i="5" s="1"/>
  <c r="C430" i="5"/>
  <c r="C431" i="5"/>
  <c r="C432" i="5"/>
  <c r="C433" i="5"/>
  <c r="V433" i="5" s="1"/>
  <c r="E433" i="5" s="1"/>
  <c r="C434" i="5"/>
  <c r="V434" i="5" s="1"/>
  <c r="C435" i="5"/>
  <c r="V435" i="5" s="1"/>
  <c r="C436" i="5"/>
  <c r="C437" i="5"/>
  <c r="C438" i="5"/>
  <c r="C439" i="5"/>
  <c r="C440" i="5"/>
  <c r="C441" i="5"/>
  <c r="V441" i="5" s="1"/>
  <c r="E441" i="5" s="1"/>
  <c r="C442" i="5"/>
  <c r="C443" i="5"/>
  <c r="C444" i="5"/>
  <c r="V444" i="5" s="1"/>
  <c r="E444" i="5" s="1"/>
  <c r="C445" i="5"/>
  <c r="V445" i="5" s="1"/>
  <c r="E445" i="5" s="1"/>
  <c r="C446" i="5"/>
  <c r="V446" i="5" s="1"/>
  <c r="C447" i="5"/>
  <c r="V447" i="5" s="1"/>
  <c r="C448" i="5"/>
  <c r="C449" i="5"/>
  <c r="C450" i="5"/>
  <c r="C451" i="5"/>
  <c r="C452" i="5"/>
  <c r="C453" i="5"/>
  <c r="V453" i="5" s="1"/>
  <c r="E453" i="5" s="1"/>
  <c r="C454" i="5"/>
  <c r="C455" i="5"/>
  <c r="C456" i="5"/>
  <c r="C457" i="5"/>
  <c r="V457" i="5" s="1"/>
  <c r="E457" i="5" s="1"/>
  <c r="C458" i="5"/>
  <c r="V458" i="5" s="1"/>
  <c r="E458" i="5" s="1"/>
  <c r="C459" i="5"/>
  <c r="V459" i="5" s="1"/>
  <c r="E459" i="5" s="1"/>
  <c r="C460" i="5"/>
  <c r="C461" i="5"/>
  <c r="C462" i="5"/>
  <c r="C463" i="5"/>
  <c r="C464" i="5"/>
  <c r="C465" i="5"/>
  <c r="V465" i="5" s="1"/>
  <c r="E465" i="5" s="1"/>
  <c r="C466" i="5"/>
  <c r="C467" i="5"/>
  <c r="C468" i="5"/>
  <c r="C469" i="5"/>
  <c r="V469" i="5" s="1"/>
  <c r="E469" i="5" s="1"/>
  <c r="C470" i="5"/>
  <c r="C471" i="5"/>
  <c r="V471" i="5" s="1"/>
  <c r="C472" i="5"/>
  <c r="C473" i="5"/>
  <c r="C474" i="5"/>
  <c r="C475" i="5"/>
  <c r="C476" i="5"/>
  <c r="V476" i="5" s="1"/>
  <c r="C477" i="5"/>
  <c r="V477" i="5" s="1"/>
  <c r="C478" i="5"/>
  <c r="C479" i="5"/>
  <c r="V479" i="5" s="1"/>
  <c r="E479" i="5" s="1"/>
  <c r="C480" i="5"/>
  <c r="V480" i="5" s="1"/>
  <c r="E480" i="5" s="1"/>
  <c r="C481" i="5"/>
  <c r="V481" i="5" s="1"/>
  <c r="E481" i="5" s="1"/>
  <c r="C482" i="5"/>
  <c r="C483" i="5"/>
  <c r="V483" i="5" s="1"/>
  <c r="E483" i="5" s="1"/>
  <c r="C484" i="5"/>
  <c r="C485" i="5"/>
  <c r="C486" i="5"/>
  <c r="C487" i="5"/>
  <c r="C488" i="5"/>
  <c r="C489" i="5"/>
  <c r="V489" i="5" s="1"/>
  <c r="E489" i="5" s="1"/>
  <c r="C490" i="5"/>
  <c r="C491" i="5"/>
  <c r="C492" i="5"/>
  <c r="V492" i="5" s="1"/>
  <c r="E492" i="5" s="1"/>
  <c r="C493" i="5"/>
  <c r="V493" i="5" s="1"/>
  <c r="E493" i="5" s="1"/>
  <c r="C494" i="5"/>
  <c r="C495" i="5"/>
  <c r="V495" i="5" s="1"/>
  <c r="C496" i="5"/>
  <c r="C497" i="5"/>
  <c r="C498" i="5"/>
  <c r="C499" i="5"/>
  <c r="C500" i="5"/>
  <c r="C501" i="5"/>
  <c r="V501" i="5" s="1"/>
  <c r="E501" i="5" s="1"/>
  <c r="C502" i="5"/>
  <c r="C503" i="5"/>
  <c r="C504" i="5"/>
  <c r="V504" i="5" s="1"/>
  <c r="E504" i="5" s="1"/>
  <c r="C505" i="5"/>
  <c r="V505" i="5" s="1"/>
  <c r="E505" i="5" s="1"/>
  <c r="C506" i="5"/>
  <c r="C507" i="5"/>
  <c r="V507" i="5" s="1"/>
  <c r="C508" i="5"/>
  <c r="C509" i="5"/>
  <c r="C510" i="5"/>
  <c r="C511" i="5"/>
  <c r="C512" i="5"/>
  <c r="V512" i="5" s="1"/>
  <c r="C513" i="5"/>
  <c r="V513" i="5" s="1"/>
  <c r="C514" i="5"/>
  <c r="C515" i="5"/>
  <c r="V515" i="5" s="1"/>
  <c r="E515" i="5" s="1"/>
  <c r="C516" i="5"/>
  <c r="V516" i="5" s="1"/>
  <c r="C517" i="5"/>
  <c r="V517" i="5" s="1"/>
  <c r="C518" i="5"/>
  <c r="C519" i="5"/>
  <c r="V519" i="5" s="1"/>
  <c r="E519" i="5" s="1"/>
  <c r="C520" i="5"/>
  <c r="C521" i="5"/>
  <c r="C522" i="5"/>
  <c r="C523" i="5"/>
  <c r="C524" i="5"/>
  <c r="C525" i="5"/>
  <c r="V525" i="5" s="1"/>
  <c r="C526" i="5"/>
  <c r="C527" i="5"/>
  <c r="C528" i="5"/>
  <c r="C529" i="5"/>
  <c r="V529" i="5" s="1"/>
  <c r="E529" i="5" s="1"/>
  <c r="C530" i="5"/>
  <c r="C531" i="5"/>
  <c r="V531" i="5" s="1"/>
  <c r="E531" i="5" s="1"/>
  <c r="C532" i="5"/>
  <c r="C533" i="5"/>
  <c r="C534" i="5"/>
  <c r="C535" i="5"/>
  <c r="C536" i="5"/>
  <c r="V536" i="5" s="1"/>
  <c r="E536" i="5" s="1"/>
  <c r="C537" i="5"/>
  <c r="V537" i="5" s="1"/>
  <c r="C538" i="5"/>
  <c r="C539" i="5"/>
  <c r="C540" i="5"/>
  <c r="V540" i="5" s="1"/>
  <c r="E540" i="5" s="1"/>
  <c r="C541" i="5"/>
  <c r="V541" i="5" s="1"/>
  <c r="E541" i="5" s="1"/>
  <c r="C542" i="5"/>
  <c r="C543" i="5"/>
  <c r="V543" i="5" s="1"/>
  <c r="E543" i="5" s="1"/>
  <c r="C544" i="5"/>
  <c r="C545" i="5"/>
  <c r="C546" i="5"/>
  <c r="C547" i="5"/>
  <c r="C548" i="5"/>
  <c r="C549" i="5"/>
  <c r="V549" i="5" s="1"/>
  <c r="E549" i="5" s="1"/>
  <c r="C550" i="5"/>
  <c r="C551" i="5"/>
  <c r="V551" i="5" s="1"/>
  <c r="C552" i="5"/>
  <c r="C553" i="5"/>
  <c r="V553" i="5" s="1"/>
  <c r="E553" i="5" s="1"/>
  <c r="C554" i="5"/>
  <c r="C555" i="5"/>
  <c r="V555" i="5" s="1"/>
  <c r="C556" i="5"/>
  <c r="C557" i="5"/>
  <c r="C558" i="5"/>
  <c r="C559" i="5"/>
  <c r="C560" i="5"/>
  <c r="C561" i="5"/>
  <c r="V561" i="5" s="1"/>
  <c r="E561" i="5" s="1"/>
  <c r="C562" i="5"/>
  <c r="C563" i="5"/>
  <c r="C564" i="5"/>
  <c r="V564" i="5" s="1"/>
  <c r="E564" i="5" s="1"/>
  <c r="C565" i="5"/>
  <c r="V565" i="5" s="1"/>
  <c r="E565" i="5" s="1"/>
  <c r="C566" i="5"/>
  <c r="C567" i="5"/>
  <c r="V567" i="5" s="1"/>
  <c r="C568" i="5"/>
  <c r="C569" i="5"/>
  <c r="C570" i="5"/>
  <c r="C571" i="5"/>
  <c r="C572" i="5"/>
  <c r="V572" i="5" s="1"/>
  <c r="C573" i="5"/>
  <c r="V573" i="5" s="1"/>
  <c r="C574" i="5"/>
  <c r="C575" i="5"/>
  <c r="C576" i="5"/>
  <c r="V576" i="5" s="1"/>
  <c r="E576" i="5" s="1"/>
  <c r="C577" i="5"/>
  <c r="V577" i="5" s="1"/>
  <c r="E577" i="5" s="1"/>
  <c r="C578" i="5"/>
  <c r="C579" i="5"/>
  <c r="V579" i="5" s="1"/>
  <c r="C580" i="5"/>
  <c r="C581" i="5"/>
  <c r="C582" i="5"/>
  <c r="C583" i="5"/>
  <c r="C584" i="5"/>
  <c r="C585" i="5"/>
  <c r="V585" i="5" s="1"/>
  <c r="C586" i="5"/>
  <c r="C587" i="5"/>
  <c r="C588" i="5"/>
  <c r="V588" i="5" s="1"/>
  <c r="C589" i="5"/>
  <c r="V589" i="5" s="1"/>
  <c r="E589" i="5" s="1"/>
  <c r="C590" i="5"/>
  <c r="C591" i="5"/>
  <c r="V591" i="5" s="1"/>
  <c r="C592" i="5"/>
  <c r="C593" i="5"/>
  <c r="C594" i="5"/>
  <c r="C595" i="5"/>
  <c r="C596" i="5"/>
  <c r="V596" i="5" s="1"/>
  <c r="E596" i="5" s="1"/>
  <c r="C597" i="5"/>
  <c r="V597" i="5" s="1"/>
  <c r="E597" i="5" s="1"/>
  <c r="C598" i="5"/>
  <c r="C599" i="5"/>
  <c r="C600" i="5"/>
  <c r="V600" i="5" s="1"/>
  <c r="E600" i="5" s="1"/>
  <c r="C601" i="5"/>
  <c r="V601" i="5" s="1"/>
  <c r="E601" i="5" s="1"/>
  <c r="C602" i="5"/>
  <c r="C603" i="5"/>
  <c r="V603" i="5" s="1"/>
  <c r="E603" i="5" s="1"/>
  <c r="C604" i="5"/>
  <c r="C605" i="5"/>
  <c r="C606" i="5"/>
  <c r="C607" i="5"/>
  <c r="V607" i="5" s="1"/>
  <c r="E607" i="5" s="1"/>
  <c r="C608" i="5"/>
  <c r="C609" i="5"/>
  <c r="V609" i="5" s="1"/>
  <c r="E609" i="5" s="1"/>
  <c r="C610" i="5"/>
  <c r="C611" i="5"/>
  <c r="C612" i="5"/>
  <c r="C613" i="5"/>
  <c r="V613" i="5" s="1"/>
  <c r="E613" i="5" s="1"/>
  <c r="C614" i="5"/>
  <c r="C615" i="5"/>
  <c r="V615" i="5" s="1"/>
  <c r="C616" i="5"/>
  <c r="C617" i="5"/>
  <c r="C618" i="5"/>
  <c r="C619" i="5"/>
  <c r="C620" i="5"/>
  <c r="C621" i="5"/>
  <c r="V621" i="5" s="1"/>
  <c r="C622" i="5"/>
  <c r="C623" i="5"/>
  <c r="V623" i="5" s="1"/>
  <c r="C624" i="5"/>
  <c r="V624" i="5" s="1"/>
  <c r="E624" i="5" s="1"/>
  <c r="C625" i="5"/>
  <c r="V625" i="5" s="1"/>
  <c r="C626" i="5"/>
  <c r="C627" i="5"/>
  <c r="V627" i="5" s="1"/>
  <c r="C628" i="5"/>
  <c r="C629" i="5"/>
  <c r="C630" i="5"/>
  <c r="C631" i="5"/>
  <c r="C632" i="5"/>
  <c r="V632" i="5" s="1"/>
  <c r="C633" i="5"/>
  <c r="V633" i="5" s="1"/>
  <c r="C634" i="5"/>
  <c r="C635" i="5"/>
  <c r="V635" i="5" s="1"/>
  <c r="E635" i="5" s="1"/>
  <c r="C636" i="5"/>
  <c r="V636" i="5" s="1"/>
  <c r="E636" i="5" s="1"/>
  <c r="C637" i="5"/>
  <c r="V637" i="5" s="1"/>
  <c r="E637" i="5" s="1"/>
  <c r="C638" i="5"/>
  <c r="C639" i="5"/>
  <c r="V639" i="5" s="1"/>
  <c r="E639" i="5" s="1"/>
  <c r="C640" i="5"/>
  <c r="C641" i="5"/>
  <c r="C642" i="5"/>
  <c r="C643" i="5"/>
  <c r="C644" i="5"/>
  <c r="C645" i="5"/>
  <c r="V645" i="5" s="1"/>
  <c r="C646" i="5"/>
  <c r="C647" i="5"/>
  <c r="C648" i="5"/>
  <c r="V648" i="5" s="1"/>
  <c r="C649" i="5"/>
  <c r="V649" i="5" s="1"/>
  <c r="E649" i="5" s="1"/>
  <c r="C650" i="5"/>
  <c r="C651" i="5"/>
  <c r="V651" i="5" s="1"/>
  <c r="C652" i="5"/>
  <c r="C653" i="5"/>
  <c r="C654" i="5"/>
  <c r="C655" i="5"/>
  <c r="C656" i="5"/>
  <c r="C657" i="5"/>
  <c r="V657" i="5" s="1"/>
  <c r="C658" i="5"/>
  <c r="C659" i="5"/>
  <c r="C660" i="5"/>
  <c r="V660" i="5" s="1"/>
  <c r="E660" i="5" s="1"/>
  <c r="C661" i="5"/>
  <c r="V661" i="5" s="1"/>
  <c r="E661" i="5" s="1"/>
  <c r="C662" i="5"/>
  <c r="C663" i="5"/>
  <c r="V663" i="5" s="1"/>
  <c r="C664" i="5"/>
  <c r="C665" i="5"/>
  <c r="C666" i="5"/>
  <c r="C667" i="5"/>
  <c r="C668" i="5"/>
  <c r="C669" i="5"/>
  <c r="V669" i="5" s="1"/>
  <c r="C670" i="5"/>
  <c r="C671" i="5"/>
  <c r="V671" i="5" s="1"/>
  <c r="E671" i="5" s="1"/>
  <c r="C672" i="5"/>
  <c r="V672" i="5" s="1"/>
  <c r="E672" i="5" s="1"/>
  <c r="C673" i="5"/>
  <c r="V673" i="5" s="1"/>
  <c r="E673" i="5" s="1"/>
  <c r="C674" i="5"/>
  <c r="C675" i="5"/>
  <c r="V675" i="5" s="1"/>
  <c r="E675" i="5" s="1"/>
  <c r="C676" i="5"/>
  <c r="C677" i="5"/>
  <c r="C678" i="5"/>
  <c r="C679" i="5"/>
  <c r="V679" i="5" s="1"/>
  <c r="E679" i="5" s="1"/>
  <c r="C680" i="5"/>
  <c r="C681" i="5"/>
  <c r="V681" i="5" s="1"/>
  <c r="E681" i="5" s="1"/>
  <c r="C682" i="5"/>
  <c r="C683" i="5"/>
  <c r="C684" i="5"/>
  <c r="C685" i="5"/>
  <c r="V685" i="5" s="1"/>
  <c r="E685" i="5" s="1"/>
  <c r="C686" i="5"/>
  <c r="C687" i="5"/>
  <c r="V687" i="5" s="1"/>
  <c r="C688" i="5"/>
  <c r="C689" i="5"/>
  <c r="C690" i="5"/>
  <c r="C691" i="5"/>
  <c r="C692" i="5"/>
  <c r="C693" i="5"/>
  <c r="V693" i="5" s="1"/>
  <c r="C694" i="5"/>
  <c r="C695" i="5"/>
  <c r="V695" i="5" s="1"/>
  <c r="C696" i="5"/>
  <c r="V696" i="5" s="1"/>
  <c r="E696" i="5" s="1"/>
  <c r="C697" i="5"/>
  <c r="C698" i="5"/>
  <c r="C699" i="5"/>
  <c r="V699" i="5" s="1"/>
  <c r="C700" i="5"/>
  <c r="C701" i="5"/>
  <c r="C702" i="5"/>
  <c r="C703" i="5"/>
  <c r="V703" i="5" s="1"/>
  <c r="E703" i="5" s="1"/>
  <c r="C704" i="5"/>
  <c r="C705" i="5"/>
  <c r="V705" i="5" s="1"/>
  <c r="E705" i="5" s="1"/>
  <c r="C706" i="5"/>
  <c r="C707" i="5"/>
  <c r="C708" i="5"/>
  <c r="V708" i="5" s="1"/>
  <c r="E708" i="5" s="1"/>
  <c r="C709" i="5"/>
  <c r="V709" i="5" s="1"/>
  <c r="E709" i="5" s="1"/>
  <c r="C710" i="5"/>
  <c r="C711" i="5"/>
  <c r="V711" i="5" s="1"/>
  <c r="C712" i="5"/>
  <c r="C713" i="5"/>
  <c r="C714" i="5"/>
  <c r="C715" i="5"/>
  <c r="C716" i="5"/>
  <c r="C717" i="5"/>
  <c r="V717" i="5" s="1"/>
  <c r="E717" i="5" s="1"/>
  <c r="C718" i="5"/>
  <c r="C719" i="5"/>
  <c r="C720" i="5"/>
  <c r="V720" i="5" s="1"/>
  <c r="E720" i="5" s="1"/>
  <c r="C721" i="5"/>
  <c r="V721" i="5" s="1"/>
  <c r="E721" i="5" s="1"/>
  <c r="C722" i="5"/>
  <c r="C723" i="5"/>
  <c r="V723" i="5" s="1"/>
  <c r="C724" i="5"/>
  <c r="C725" i="5"/>
  <c r="C726" i="5"/>
  <c r="C727" i="5"/>
  <c r="C728" i="5"/>
  <c r="C729" i="5"/>
  <c r="V729" i="5" s="1"/>
  <c r="E729" i="5" s="1"/>
  <c r="C730" i="5"/>
  <c r="C731" i="5"/>
  <c r="C732" i="5"/>
  <c r="C733" i="5"/>
  <c r="V733" i="5" s="1"/>
  <c r="E733" i="5" s="1"/>
  <c r="C734" i="5"/>
  <c r="C735" i="5"/>
  <c r="V735" i="5" s="1"/>
  <c r="C736" i="5"/>
  <c r="C737" i="5"/>
  <c r="C738" i="5"/>
  <c r="C739" i="5"/>
  <c r="V739" i="5" s="1"/>
  <c r="C740" i="5"/>
  <c r="C741" i="5"/>
  <c r="V741" i="5" s="1"/>
  <c r="C742" i="5"/>
  <c r="C743" i="5"/>
  <c r="C744" i="5"/>
  <c r="V744" i="5" s="1"/>
  <c r="E744" i="5" s="1"/>
  <c r="C745" i="5"/>
  <c r="V745" i="5" s="1"/>
  <c r="E745" i="5" s="1"/>
  <c r="C746" i="5"/>
  <c r="C747" i="5"/>
  <c r="V747" i="5" s="1"/>
  <c r="E747" i="5" s="1"/>
  <c r="C748" i="5"/>
  <c r="C749" i="5"/>
  <c r="C750" i="5"/>
  <c r="V750" i="5" s="1"/>
  <c r="C751" i="5"/>
  <c r="V751" i="5" s="1"/>
  <c r="R751" i="5" s="1"/>
  <c r="C752" i="5"/>
  <c r="V752" i="5" s="1"/>
  <c r="E752" i="5" s="1"/>
  <c r="C753" i="5"/>
  <c r="V753" i="5" s="1"/>
  <c r="C754" i="5"/>
  <c r="C755" i="5"/>
  <c r="C756" i="5"/>
  <c r="V756" i="5" s="1"/>
  <c r="C757" i="5"/>
  <c r="V757" i="5" s="1"/>
  <c r="E757" i="5" s="1"/>
  <c r="C758" i="5"/>
  <c r="C759" i="5"/>
  <c r="V759" i="5" s="1"/>
  <c r="E759" i="5" s="1"/>
  <c r="C760" i="5"/>
  <c r="C761" i="5"/>
  <c r="C762" i="5"/>
  <c r="C763" i="5"/>
  <c r="C764" i="5"/>
  <c r="C765" i="5"/>
  <c r="V765" i="5" s="1"/>
  <c r="C766" i="5"/>
  <c r="C767" i="5"/>
  <c r="V767" i="5" s="1"/>
  <c r="C768" i="5"/>
  <c r="V768" i="5" s="1"/>
  <c r="E768" i="5" s="1"/>
  <c r="C769" i="5"/>
  <c r="V769" i="5" s="1"/>
  <c r="E769" i="5" s="1"/>
  <c r="C770" i="5"/>
  <c r="C771" i="5"/>
  <c r="V771" i="5" s="1"/>
  <c r="C772" i="5"/>
  <c r="C773" i="5"/>
  <c r="C774" i="5"/>
  <c r="C775" i="5"/>
  <c r="V775" i="5" s="1"/>
  <c r="E775" i="5" s="1"/>
  <c r="C776" i="5"/>
  <c r="C777" i="5"/>
  <c r="V777" i="5" s="1"/>
  <c r="C778" i="5"/>
  <c r="C779" i="5"/>
  <c r="C780" i="5"/>
  <c r="V780" i="5" s="1"/>
  <c r="E780" i="5" s="1"/>
  <c r="C781" i="5"/>
  <c r="V781" i="5" s="1"/>
  <c r="C782" i="5"/>
  <c r="C783" i="5"/>
  <c r="V783" i="5" s="1"/>
  <c r="C784" i="5"/>
  <c r="C785" i="5"/>
  <c r="C786" i="5"/>
  <c r="C787" i="5"/>
  <c r="V787" i="5" s="1"/>
  <c r="E787" i="5" s="1"/>
  <c r="C788" i="5"/>
  <c r="V788" i="5" s="1"/>
  <c r="C789" i="5"/>
  <c r="V789" i="5" s="1"/>
  <c r="E789" i="5" s="1"/>
  <c r="C790" i="5"/>
  <c r="C791" i="5"/>
  <c r="V791" i="5" s="1"/>
  <c r="C792" i="5"/>
  <c r="V792" i="5" s="1"/>
  <c r="C793" i="5"/>
  <c r="V793" i="5" s="1"/>
  <c r="E793" i="5" s="1"/>
  <c r="C794" i="5"/>
  <c r="C795" i="5"/>
  <c r="V795" i="5" s="1"/>
  <c r="E795" i="5" s="1"/>
  <c r="C796" i="5"/>
  <c r="C797" i="5"/>
  <c r="C798" i="5"/>
  <c r="C799" i="5"/>
  <c r="C800" i="5"/>
  <c r="C801" i="5"/>
  <c r="V801" i="5" s="1"/>
  <c r="C802" i="5"/>
  <c r="C803" i="5"/>
  <c r="C804" i="5"/>
  <c r="C805" i="5"/>
  <c r="V805" i="5" s="1"/>
  <c r="C806" i="5"/>
  <c r="C807" i="5"/>
  <c r="V807" i="5" s="1"/>
  <c r="C808" i="5"/>
  <c r="C809" i="5"/>
  <c r="C810" i="5"/>
  <c r="C811" i="5"/>
  <c r="C812" i="5"/>
  <c r="V812" i="5" s="1"/>
  <c r="E812" i="5" s="1"/>
  <c r="C813" i="5"/>
  <c r="V813" i="5" s="1"/>
  <c r="C814" i="5"/>
  <c r="C815" i="5"/>
  <c r="C816" i="5"/>
  <c r="V816" i="5" s="1"/>
  <c r="E816" i="5" s="1"/>
  <c r="C817" i="5"/>
  <c r="V817" i="5" s="1"/>
  <c r="E817" i="5" s="1"/>
  <c r="C818" i="5"/>
  <c r="C819" i="5"/>
  <c r="V819" i="5" s="1"/>
  <c r="E819" i="5" s="1"/>
  <c r="C820" i="5"/>
  <c r="C821" i="5"/>
  <c r="C822" i="5"/>
  <c r="C823" i="5"/>
  <c r="C824" i="5"/>
  <c r="C825" i="5"/>
  <c r="V825" i="5" s="1"/>
  <c r="C826" i="5"/>
  <c r="C827" i="5"/>
  <c r="C828" i="5"/>
  <c r="C829" i="5"/>
  <c r="C830" i="5"/>
  <c r="C831" i="5"/>
  <c r="V831" i="5" s="1"/>
  <c r="C832" i="5"/>
  <c r="C833" i="5"/>
  <c r="C834" i="5"/>
  <c r="C835" i="5"/>
  <c r="C836" i="5"/>
  <c r="C837" i="5"/>
  <c r="V837" i="5" s="1"/>
  <c r="E837" i="5" s="1"/>
  <c r="C838" i="5"/>
  <c r="C839" i="5"/>
  <c r="V839" i="5" s="1"/>
  <c r="C840" i="5"/>
  <c r="C841" i="5"/>
  <c r="V841" i="5" s="1"/>
  <c r="E841" i="5" s="1"/>
  <c r="C842" i="5"/>
  <c r="C843" i="5"/>
  <c r="V843" i="5" s="1"/>
  <c r="C844" i="5"/>
  <c r="C845" i="5"/>
  <c r="C846" i="5"/>
  <c r="C847" i="5"/>
  <c r="C848" i="5"/>
  <c r="C849" i="5"/>
  <c r="V849" i="5" s="1"/>
  <c r="C850" i="5"/>
  <c r="C851" i="5"/>
  <c r="C852" i="5"/>
  <c r="V852" i="5" s="1"/>
  <c r="C853" i="5"/>
  <c r="V853" i="5" s="1"/>
  <c r="E853" i="5" s="1"/>
  <c r="C854" i="5"/>
  <c r="C855" i="5"/>
  <c r="V855" i="5" s="1"/>
  <c r="C856" i="5"/>
  <c r="C857" i="5"/>
  <c r="C858" i="5"/>
  <c r="V858" i="5" s="1"/>
  <c r="E858" i="5" s="1"/>
  <c r="C859" i="5"/>
  <c r="C860" i="5"/>
  <c r="C861" i="5"/>
  <c r="V861" i="5" s="1"/>
  <c r="C862" i="5"/>
  <c r="C863" i="5"/>
  <c r="C864" i="5"/>
  <c r="V864" i="5" s="1"/>
  <c r="E864" i="5" s="1"/>
  <c r="C865" i="5"/>
  <c r="V865" i="5" s="1"/>
  <c r="E865" i="5" s="1"/>
  <c r="C866" i="5"/>
  <c r="C867" i="5"/>
  <c r="V867" i="5" s="1"/>
  <c r="C868" i="5"/>
  <c r="C869" i="5"/>
  <c r="C870" i="5"/>
  <c r="C871" i="5"/>
  <c r="C872" i="5"/>
  <c r="C873" i="5"/>
  <c r="V873" i="5" s="1"/>
  <c r="E873" i="5" s="1"/>
  <c r="C874" i="5"/>
  <c r="C875" i="5"/>
  <c r="C876" i="5"/>
  <c r="V876" i="5" s="1"/>
  <c r="E876" i="5" s="1"/>
  <c r="C877" i="5"/>
  <c r="V877" i="5" s="1"/>
  <c r="E877" i="5" s="1"/>
  <c r="C878" i="5"/>
  <c r="C879" i="5"/>
  <c r="V879" i="5" s="1"/>
  <c r="C880" i="5"/>
  <c r="C881" i="5"/>
  <c r="C882" i="5"/>
  <c r="C883" i="5"/>
  <c r="C884" i="5"/>
  <c r="C885" i="5"/>
  <c r="V885" i="5" s="1"/>
  <c r="C886" i="5"/>
  <c r="C887" i="5"/>
  <c r="C888" i="5"/>
  <c r="V888" i="5" s="1"/>
  <c r="E888" i="5" s="1"/>
  <c r="C889" i="5"/>
  <c r="C890" i="5"/>
  <c r="C891" i="5"/>
  <c r="V891" i="5" s="1"/>
  <c r="E891" i="5" s="1"/>
  <c r="C892" i="5"/>
  <c r="C893" i="5"/>
  <c r="C894" i="5"/>
  <c r="V894" i="5" s="1"/>
  <c r="E894" i="5" s="1"/>
  <c r="C895" i="5"/>
  <c r="C896" i="5"/>
  <c r="C897" i="5"/>
  <c r="V897" i="5" s="1"/>
  <c r="E897" i="5" s="1"/>
  <c r="C898" i="5"/>
  <c r="C899" i="5"/>
  <c r="C900" i="5"/>
  <c r="C901" i="5"/>
  <c r="C902" i="5"/>
  <c r="C903" i="5"/>
  <c r="V903" i="5" s="1"/>
  <c r="C904" i="5"/>
  <c r="C905" i="5"/>
  <c r="C906" i="5"/>
  <c r="C907" i="5"/>
  <c r="C908" i="5"/>
  <c r="C909" i="5"/>
  <c r="V909" i="5" s="1"/>
  <c r="C910" i="5"/>
  <c r="C911" i="5"/>
  <c r="V911" i="5" s="1"/>
  <c r="E911" i="5" s="1"/>
  <c r="C912" i="5"/>
  <c r="V912" i="5" s="1"/>
  <c r="E912" i="5" s="1"/>
  <c r="C913" i="5"/>
  <c r="C914" i="5"/>
  <c r="C915" i="5"/>
  <c r="V915" i="5" s="1"/>
  <c r="C916" i="5"/>
  <c r="C917" i="5"/>
  <c r="C918" i="5"/>
  <c r="C919" i="5"/>
  <c r="C920" i="5"/>
  <c r="C921" i="5"/>
  <c r="V921" i="5" s="1"/>
  <c r="C922" i="5"/>
  <c r="C923" i="5"/>
  <c r="C924" i="5"/>
  <c r="V924" i="5" s="1"/>
  <c r="C925" i="5"/>
  <c r="V925" i="5" s="1"/>
  <c r="E925" i="5" s="1"/>
  <c r="C926" i="5"/>
  <c r="C927" i="5"/>
  <c r="V927" i="5" s="1"/>
  <c r="C928" i="5"/>
  <c r="C929" i="5"/>
  <c r="C930" i="5"/>
  <c r="C931" i="5"/>
  <c r="C932" i="5"/>
  <c r="C933" i="5"/>
  <c r="V933" i="5" s="1"/>
  <c r="C934" i="5"/>
  <c r="C935" i="5"/>
  <c r="C936" i="5"/>
  <c r="V936" i="5" s="1"/>
  <c r="C937" i="5"/>
  <c r="V937" i="5" s="1"/>
  <c r="C938" i="5"/>
  <c r="C939" i="5"/>
  <c r="V939" i="5" s="1"/>
  <c r="C940" i="5"/>
  <c r="C941" i="5"/>
  <c r="C942" i="5"/>
  <c r="C943" i="5"/>
  <c r="C944" i="5"/>
  <c r="C945" i="5"/>
  <c r="V945" i="5" s="1"/>
  <c r="C946" i="5"/>
  <c r="C947" i="5"/>
  <c r="V947" i="5" s="1"/>
  <c r="E947" i="5" s="1"/>
  <c r="C948" i="5"/>
  <c r="V948" i="5" s="1"/>
  <c r="E948" i="5" s="1"/>
  <c r="C949" i="5"/>
  <c r="V949" i="5" s="1"/>
  <c r="C950" i="5"/>
  <c r="C951" i="5"/>
  <c r="V951" i="5" s="1"/>
  <c r="C952" i="5"/>
  <c r="C953" i="5"/>
  <c r="C954" i="5"/>
  <c r="C955" i="5"/>
  <c r="C956" i="5"/>
  <c r="C957" i="5"/>
  <c r="V957" i="5" s="1"/>
  <c r="C958" i="5"/>
  <c r="C959" i="5"/>
  <c r="C960" i="5"/>
  <c r="C961" i="5"/>
  <c r="V961" i="5" s="1"/>
  <c r="E961" i="5" s="1"/>
  <c r="C962" i="5"/>
  <c r="C963" i="5"/>
  <c r="V963" i="5" s="1"/>
  <c r="C964" i="5"/>
  <c r="C965" i="5"/>
  <c r="C966" i="5"/>
  <c r="C967" i="5"/>
  <c r="C968" i="5"/>
  <c r="C969" i="5"/>
  <c r="V969" i="5" s="1"/>
  <c r="C970" i="5"/>
  <c r="C971" i="5"/>
  <c r="C972" i="5"/>
  <c r="C973" i="5"/>
  <c r="V973" i="5" s="1"/>
  <c r="E973" i="5" s="1"/>
  <c r="C974" i="5"/>
  <c r="C975" i="5"/>
  <c r="V975" i="5" s="1"/>
  <c r="C976" i="5"/>
  <c r="C977" i="5"/>
  <c r="C978" i="5"/>
  <c r="C979" i="5"/>
  <c r="C980" i="5"/>
  <c r="V980" i="5" s="1"/>
  <c r="C981" i="5"/>
  <c r="V981" i="5" s="1"/>
  <c r="C982" i="5"/>
  <c r="C983" i="5"/>
  <c r="C984" i="5"/>
  <c r="V984" i="5" s="1"/>
  <c r="E984" i="5" s="1"/>
  <c r="C985" i="5"/>
  <c r="C986" i="5"/>
  <c r="C987" i="5"/>
  <c r="V987" i="5" s="1"/>
  <c r="C988" i="5"/>
  <c r="C989" i="5"/>
  <c r="C990" i="5"/>
  <c r="C991" i="5"/>
  <c r="C992" i="5"/>
  <c r="C993" i="5"/>
  <c r="V993" i="5" s="1"/>
  <c r="E993" i="5" s="1"/>
  <c r="C994" i="5"/>
  <c r="C995" i="5"/>
  <c r="C996" i="5"/>
  <c r="V996" i="5" s="1"/>
  <c r="E996" i="5" s="1"/>
  <c r="C997" i="5"/>
  <c r="V997" i="5" s="1"/>
  <c r="E997" i="5" s="1"/>
  <c r="C998" i="5"/>
  <c r="C999" i="5"/>
  <c r="V999" i="5" s="1"/>
  <c r="C1000" i="5"/>
  <c r="C1001" i="5"/>
  <c r="C1002" i="5"/>
  <c r="C1003" i="5"/>
  <c r="C1004" i="5"/>
  <c r="C1005" i="5"/>
  <c r="V1005" i="5" s="1"/>
  <c r="C1006" i="5"/>
  <c r="C1007" i="5"/>
  <c r="C1008" i="5"/>
  <c r="C1009" i="5"/>
  <c r="V1009" i="5" s="1"/>
  <c r="C1010" i="5"/>
  <c r="C1011" i="5"/>
  <c r="V1011" i="5" s="1"/>
  <c r="C1012" i="5"/>
  <c r="C1013" i="5"/>
  <c r="C1014" i="5"/>
  <c r="V1014" i="5" s="1"/>
  <c r="C1015" i="5"/>
  <c r="V1015" i="5" s="1"/>
  <c r="E1015" i="5" s="1"/>
  <c r="C1016" i="5"/>
  <c r="C1017" i="5"/>
  <c r="V1017" i="5" s="1"/>
  <c r="E1017" i="5" s="1"/>
  <c r="C1018" i="5"/>
  <c r="C1019" i="5"/>
  <c r="C1020" i="5"/>
  <c r="V1020" i="5" s="1"/>
  <c r="E1020" i="5" s="1"/>
  <c r="C1021" i="5"/>
  <c r="V1021" i="5" s="1"/>
  <c r="E1021" i="5" s="1"/>
  <c r="C1022" i="5"/>
  <c r="C1023" i="5"/>
  <c r="V1023" i="5" s="1"/>
  <c r="C1024" i="5"/>
  <c r="C1025" i="5"/>
  <c r="C1026" i="5"/>
  <c r="C1027" i="5"/>
  <c r="C1028" i="5"/>
  <c r="C1029" i="5"/>
  <c r="V1029" i="5" s="1"/>
  <c r="C1030" i="5"/>
  <c r="C1031" i="5"/>
  <c r="C1032" i="5"/>
  <c r="C1033" i="5"/>
  <c r="V1033" i="5" s="1"/>
  <c r="E1033" i="5" s="1"/>
  <c r="C1034" i="5"/>
  <c r="C1035" i="5"/>
  <c r="V1035" i="5" s="1"/>
  <c r="C1036" i="5"/>
  <c r="C1037" i="5"/>
  <c r="C1038" i="5"/>
  <c r="C1039" i="5"/>
  <c r="V1039" i="5" s="1"/>
  <c r="E1039" i="5" s="1"/>
  <c r="C1040" i="5"/>
  <c r="C1041" i="5"/>
  <c r="V1041" i="5" s="1"/>
  <c r="C1042" i="5"/>
  <c r="C1043" i="5"/>
  <c r="C1044" i="5"/>
  <c r="C1045" i="5"/>
  <c r="V1045" i="5" s="1"/>
  <c r="E1045" i="5" s="1"/>
  <c r="C1046" i="5"/>
  <c r="C1047" i="5"/>
  <c r="V1047" i="5" s="1"/>
  <c r="C1048" i="5"/>
  <c r="C1049" i="5"/>
  <c r="C1050" i="5"/>
  <c r="C1051" i="5"/>
  <c r="C1052" i="5"/>
  <c r="V1052" i="5" s="1"/>
  <c r="C1053" i="5"/>
  <c r="V1053" i="5" s="1"/>
  <c r="E1053" i="5" s="1"/>
  <c r="C1054" i="5"/>
  <c r="C1055" i="5"/>
  <c r="C1056" i="5"/>
  <c r="V1056" i="5" s="1"/>
  <c r="C1057" i="5"/>
  <c r="C1058" i="5"/>
  <c r="C1059" i="5"/>
  <c r="V1059" i="5" s="1"/>
  <c r="C1060" i="5"/>
  <c r="C1061" i="5"/>
  <c r="C1062" i="5"/>
  <c r="C1063" i="5"/>
  <c r="C1064" i="5"/>
  <c r="C1065" i="5"/>
  <c r="V1065" i="5" s="1"/>
  <c r="E1065" i="5" s="1"/>
  <c r="C1066" i="5"/>
  <c r="C1067" i="5"/>
  <c r="C1068" i="5"/>
  <c r="V1068" i="5" s="1"/>
  <c r="E1068" i="5" s="1"/>
  <c r="C1069" i="5"/>
  <c r="V1069" i="5" s="1"/>
  <c r="E1069" i="5" s="1"/>
  <c r="C1070" i="5"/>
  <c r="C1071" i="5"/>
  <c r="V1071" i="5" s="1"/>
  <c r="C1072" i="5"/>
  <c r="C1073" i="5"/>
  <c r="C1074" i="5"/>
  <c r="C1075" i="5"/>
  <c r="C1076" i="5"/>
  <c r="C1077" i="5"/>
  <c r="V1077" i="5" s="1"/>
  <c r="C1078" i="5"/>
  <c r="C1079" i="5"/>
  <c r="C1080" i="5"/>
  <c r="C1081" i="5"/>
  <c r="V1081" i="5" s="1"/>
  <c r="C1082" i="5"/>
  <c r="C1083" i="5"/>
  <c r="V1083" i="5" s="1"/>
  <c r="C1084" i="5"/>
  <c r="C1085" i="5"/>
  <c r="C1086" i="5"/>
  <c r="C1087" i="5"/>
  <c r="C1088" i="5"/>
  <c r="C1089" i="5"/>
  <c r="V1089" i="5" s="1"/>
  <c r="C1090" i="5"/>
  <c r="C1091" i="5"/>
  <c r="C1092" i="5"/>
  <c r="C1093" i="5"/>
  <c r="V1093" i="5" s="1"/>
  <c r="C1094" i="5"/>
  <c r="C1095" i="5"/>
  <c r="V1095" i="5" s="1"/>
  <c r="C1096" i="5"/>
  <c r="C1097" i="5"/>
  <c r="C1098" i="5"/>
  <c r="C1099" i="5"/>
  <c r="C1100" i="5"/>
  <c r="C1101" i="5"/>
  <c r="V1101" i="5" s="1"/>
  <c r="C1102" i="5"/>
  <c r="C1103" i="5"/>
  <c r="C1104" i="5"/>
  <c r="C1105" i="5"/>
  <c r="V1105" i="5" s="1"/>
  <c r="E1105" i="5" s="1"/>
  <c r="C1106" i="5"/>
  <c r="C1107" i="5"/>
  <c r="V1107" i="5" s="1"/>
  <c r="C1108" i="5"/>
  <c r="C1109" i="5"/>
  <c r="C1110" i="5"/>
  <c r="C1111" i="5"/>
  <c r="C1112" i="5"/>
  <c r="C1113" i="5"/>
  <c r="V1113" i="5" s="1"/>
  <c r="C1114" i="5"/>
  <c r="C1115" i="5"/>
  <c r="C1116" i="5"/>
  <c r="V1116" i="5" s="1"/>
  <c r="C1117" i="5"/>
  <c r="V1117" i="5" s="1"/>
  <c r="E1117" i="5" s="1"/>
  <c r="C1118" i="5"/>
  <c r="C1119" i="5"/>
  <c r="V1119" i="5" s="1"/>
  <c r="C1120" i="5"/>
  <c r="C1121" i="5"/>
  <c r="C1122" i="5"/>
  <c r="C1123" i="5"/>
  <c r="C1124" i="5"/>
  <c r="V1124" i="5" s="1"/>
  <c r="C1125" i="5"/>
  <c r="V1125" i="5" s="1"/>
  <c r="C1126" i="5"/>
  <c r="C1127" i="5"/>
  <c r="C1128" i="5"/>
  <c r="C1129" i="5"/>
  <c r="V1129" i="5" s="1"/>
  <c r="E1129" i="5" s="1"/>
  <c r="C1130" i="5"/>
  <c r="C1131" i="5"/>
  <c r="V1131" i="5" s="1"/>
  <c r="C1132" i="5"/>
  <c r="C1133" i="5"/>
  <c r="C1134" i="5"/>
  <c r="C1135" i="5"/>
  <c r="C1136" i="5"/>
  <c r="C1137" i="5"/>
  <c r="V1137" i="5" s="1"/>
  <c r="E1137" i="5" s="1"/>
  <c r="C1138" i="5"/>
  <c r="C1139" i="5"/>
  <c r="C1140" i="5"/>
  <c r="C1141" i="5"/>
  <c r="V1141" i="5" s="1"/>
  <c r="E1141" i="5" s="1"/>
  <c r="C1142" i="5"/>
  <c r="C1143" i="5"/>
  <c r="V1143" i="5" s="1"/>
  <c r="C1144" i="5"/>
  <c r="C1145" i="5"/>
  <c r="C1146" i="5"/>
  <c r="C1147" i="5"/>
  <c r="C1148" i="5"/>
  <c r="C1149" i="5"/>
  <c r="V1149" i="5" s="1"/>
  <c r="C1150" i="5"/>
  <c r="C1151" i="5"/>
  <c r="C1152" i="5"/>
  <c r="C1153" i="5"/>
  <c r="V1153" i="5" s="1"/>
  <c r="E1153" i="5" s="1"/>
  <c r="C1154" i="5"/>
  <c r="C1155" i="5"/>
  <c r="V1155" i="5" s="1"/>
  <c r="C1156" i="5"/>
  <c r="C1157" i="5"/>
  <c r="C1158" i="5"/>
  <c r="C1159" i="5"/>
  <c r="V1159" i="5" s="1"/>
  <c r="E1159" i="5" s="1"/>
  <c r="C1160" i="5"/>
  <c r="C1161" i="5"/>
  <c r="V1161" i="5" s="1"/>
  <c r="C1162" i="5"/>
  <c r="C1163" i="5"/>
  <c r="C1164" i="5"/>
  <c r="V1164" i="5" s="1"/>
  <c r="E1164" i="5" s="1"/>
  <c r="C1165" i="5"/>
  <c r="V1165" i="5" s="1"/>
  <c r="E1165" i="5" s="1"/>
  <c r="C1166" i="5"/>
  <c r="C1167" i="5"/>
  <c r="V1167" i="5" s="1"/>
  <c r="C1168" i="5"/>
  <c r="C1169" i="5"/>
  <c r="C1170" i="5"/>
  <c r="C1171" i="5"/>
  <c r="C1172" i="5"/>
  <c r="C1173" i="5"/>
  <c r="V1173" i="5" s="1"/>
  <c r="C1174" i="5"/>
  <c r="C1175" i="5"/>
  <c r="C1176" i="5"/>
  <c r="V1176" i="5" s="1"/>
  <c r="E1176" i="5" s="1"/>
  <c r="C1177" i="5"/>
  <c r="V1177" i="5" s="1"/>
  <c r="E1177" i="5" s="1"/>
  <c r="C1178" i="5"/>
  <c r="V1178" i="5" s="1"/>
  <c r="C1179" i="5"/>
  <c r="C1180" i="5"/>
  <c r="C1181" i="5"/>
  <c r="C1182" i="5"/>
  <c r="C1183" i="5"/>
  <c r="V1183" i="5" s="1"/>
  <c r="E1183" i="5" s="1"/>
  <c r="C1184" i="5"/>
  <c r="C1185" i="5"/>
  <c r="V1185" i="5" s="1"/>
  <c r="C1186" i="5"/>
  <c r="C1187" i="5"/>
  <c r="C1188" i="5"/>
  <c r="V1188" i="5" s="1"/>
  <c r="E1188" i="5" s="1"/>
  <c r="C1189" i="5"/>
  <c r="V1189" i="5" s="1"/>
  <c r="C1190" i="5"/>
  <c r="V1190" i="5" s="1"/>
  <c r="E1190" i="5" s="1"/>
  <c r="C1191" i="5"/>
  <c r="C1192" i="5"/>
  <c r="C1193" i="5"/>
  <c r="C1194" i="5"/>
  <c r="C1195" i="5"/>
  <c r="V1195" i="5" s="1"/>
  <c r="E1195" i="5" s="1"/>
  <c r="C1196" i="5"/>
  <c r="C1197" i="5"/>
  <c r="C1198" i="5"/>
  <c r="C1199" i="5"/>
  <c r="C1200" i="5"/>
  <c r="V1200" i="5" s="1"/>
  <c r="C1201" i="5"/>
  <c r="C1202" i="5"/>
  <c r="V1202" i="5" s="1"/>
  <c r="E1202" i="5" s="1"/>
  <c r="C1203" i="5"/>
  <c r="C1204" i="5"/>
  <c r="C1205" i="5"/>
  <c r="C1206" i="5"/>
  <c r="C1207" i="5"/>
  <c r="AB1207" i="5" s="1"/>
  <c r="C1208" i="5"/>
  <c r="C1209" i="5"/>
  <c r="C1210" i="5"/>
  <c r="C1211" i="5"/>
  <c r="C1212" i="5"/>
  <c r="V1212" i="5" s="1"/>
  <c r="E1212" i="5" s="1"/>
  <c r="C1213" i="5"/>
  <c r="V1213" i="5" s="1"/>
  <c r="E1213" i="5" s="1"/>
  <c r="C1214" i="5"/>
  <c r="V1214" i="5" s="1"/>
  <c r="E1214" i="5" s="1"/>
  <c r="C1215" i="5"/>
  <c r="C1216" i="5"/>
  <c r="C1217" i="5"/>
  <c r="C1218" i="5"/>
  <c r="C1219" i="5"/>
  <c r="V1219" i="5" s="1"/>
  <c r="C1220" i="5"/>
  <c r="C1221" i="5"/>
  <c r="C1222" i="5"/>
  <c r="C1223" i="5"/>
  <c r="C1224" i="5"/>
  <c r="V1224" i="5" s="1"/>
  <c r="E1224" i="5" s="1"/>
  <c r="C1225" i="5"/>
  <c r="V1225" i="5" s="1"/>
  <c r="E1225" i="5" s="1"/>
  <c r="C1226" i="5"/>
  <c r="V1226" i="5" s="1"/>
  <c r="E1226" i="5" s="1"/>
  <c r="C1227" i="5"/>
  <c r="C1228" i="5"/>
  <c r="C1229" i="5"/>
  <c r="C1230" i="5"/>
  <c r="C1231" i="5"/>
  <c r="V1231" i="5" s="1"/>
  <c r="E1231" i="5" s="1"/>
  <c r="C1232" i="5"/>
  <c r="C1233" i="5"/>
  <c r="C1234" i="5"/>
  <c r="C1235" i="5"/>
  <c r="C1236" i="5"/>
  <c r="V1236" i="5" s="1"/>
  <c r="C1237" i="5"/>
  <c r="C1238" i="5"/>
  <c r="V1238" i="5" s="1"/>
  <c r="E1238" i="5" s="1"/>
  <c r="C1239" i="5"/>
  <c r="C1240" i="5"/>
  <c r="C1241" i="5"/>
  <c r="C1242" i="5"/>
  <c r="C1243" i="5"/>
  <c r="C1244" i="5"/>
  <c r="C1245" i="5"/>
  <c r="V1245" i="5" s="1"/>
  <c r="C1246" i="5"/>
  <c r="C1247" i="5"/>
  <c r="C1248" i="5"/>
  <c r="V1248" i="5" s="1"/>
  <c r="C1249" i="5"/>
  <c r="V1249" i="5" s="1"/>
  <c r="C1250" i="5"/>
  <c r="V1250" i="5" s="1"/>
  <c r="E1250" i="5" s="1"/>
  <c r="C1251" i="5"/>
  <c r="C1252" i="5"/>
  <c r="C1253" i="5"/>
  <c r="C1254" i="5"/>
  <c r="C1255" i="5"/>
  <c r="C1256" i="5"/>
  <c r="C1257" i="5"/>
  <c r="C1258" i="5"/>
  <c r="C1259" i="5"/>
  <c r="C1260" i="5"/>
  <c r="V1260" i="5" s="1"/>
  <c r="E1260" i="5" s="1"/>
  <c r="C1261" i="5"/>
  <c r="V1261" i="5" s="1"/>
  <c r="C1262" i="5"/>
  <c r="V1262" i="5" s="1"/>
  <c r="E1262" i="5" s="1"/>
  <c r="C1263" i="5"/>
  <c r="C1264" i="5"/>
  <c r="C1265" i="5"/>
  <c r="C1266" i="5"/>
  <c r="C1267" i="5"/>
  <c r="C1268" i="5"/>
  <c r="C1269" i="5"/>
  <c r="C1270" i="5"/>
  <c r="C1271" i="5"/>
  <c r="C1272" i="5"/>
  <c r="V1272" i="5" s="1"/>
  <c r="C1273" i="5"/>
  <c r="V1273" i="5" s="1"/>
  <c r="E1273" i="5" s="1"/>
  <c r="C1274" i="5"/>
  <c r="V1274" i="5" s="1"/>
  <c r="E1274" i="5" s="1"/>
  <c r="C1275" i="5"/>
  <c r="C1276" i="5"/>
  <c r="C1277" i="5"/>
  <c r="C1278" i="5"/>
  <c r="C1279" i="5"/>
  <c r="V1279" i="5" s="1"/>
  <c r="E1279" i="5" s="1"/>
  <c r="C1280" i="5"/>
  <c r="C1281" i="5"/>
  <c r="V1281" i="5" s="1"/>
  <c r="C1282" i="5"/>
  <c r="C1283" i="5"/>
  <c r="C1284" i="5"/>
  <c r="V1284" i="5" s="1"/>
  <c r="E1284" i="5" s="1"/>
  <c r="C1285" i="5"/>
  <c r="V1285" i="5" s="1"/>
  <c r="E1285" i="5" s="1"/>
  <c r="C1286" i="5"/>
  <c r="V1286" i="5" s="1"/>
  <c r="E1286" i="5" s="1"/>
  <c r="C1287" i="5"/>
  <c r="C1288" i="5"/>
  <c r="C1289" i="5"/>
  <c r="C1290" i="5"/>
  <c r="C1291" i="5"/>
  <c r="V1291" i="5" s="1"/>
  <c r="E1291" i="5" s="1"/>
  <c r="C1292" i="5"/>
  <c r="C1293" i="5"/>
  <c r="C1294" i="5"/>
  <c r="C1295" i="5"/>
  <c r="C1296" i="5"/>
  <c r="V1296" i="5" s="1"/>
  <c r="C1297" i="5"/>
  <c r="C1298" i="5"/>
  <c r="V1298" i="5" s="1"/>
  <c r="E1298" i="5" s="1"/>
  <c r="C1299" i="5"/>
  <c r="C1300" i="5"/>
  <c r="C1301" i="5"/>
  <c r="C1302" i="5"/>
  <c r="C1303" i="5"/>
  <c r="V1303" i="5" s="1"/>
  <c r="E1303" i="5" s="1"/>
  <c r="C1304" i="5"/>
  <c r="C1305" i="5"/>
  <c r="C1306" i="5"/>
  <c r="C1307" i="5"/>
  <c r="C1308" i="5"/>
  <c r="V1308" i="5" s="1"/>
  <c r="E1308" i="5" s="1"/>
  <c r="C1309" i="5"/>
  <c r="V1309" i="5" s="1"/>
  <c r="E1309" i="5" s="1"/>
  <c r="C1310" i="5"/>
  <c r="V1310" i="5" s="1"/>
  <c r="C1311" i="5"/>
  <c r="C1312" i="5"/>
  <c r="C1313" i="5"/>
  <c r="C1314" i="5"/>
  <c r="C1315" i="5"/>
  <c r="V1315" i="5" s="1"/>
  <c r="E1315" i="5" s="1"/>
  <c r="C1316" i="5"/>
  <c r="C1317" i="5"/>
  <c r="V1317" i="5" s="1"/>
  <c r="C1318" i="5"/>
  <c r="C1319" i="5"/>
  <c r="C1320" i="5"/>
  <c r="V1320" i="5" s="1"/>
  <c r="C1321" i="5"/>
  <c r="V1321" i="5" s="1"/>
  <c r="E1321" i="5" s="1"/>
  <c r="C1322" i="5"/>
  <c r="V1322" i="5" s="1"/>
  <c r="C1323" i="5"/>
  <c r="C1324" i="5"/>
  <c r="C1325" i="5"/>
  <c r="C1326" i="5"/>
  <c r="C1327" i="5"/>
  <c r="C1328" i="5"/>
  <c r="C1329" i="5"/>
  <c r="C1330" i="5"/>
  <c r="C1331" i="5"/>
  <c r="C1332" i="5"/>
  <c r="V1332" i="5" s="1"/>
  <c r="C1333" i="5"/>
  <c r="V1333" i="5" s="1"/>
  <c r="E1333" i="5" s="1"/>
  <c r="C1334" i="5"/>
  <c r="V1334" i="5" s="1"/>
  <c r="E1334" i="5" s="1"/>
  <c r="C1335" i="5"/>
  <c r="C1336" i="5"/>
  <c r="C1337" i="5"/>
  <c r="C1338" i="5"/>
  <c r="C1339" i="5"/>
  <c r="V1339" i="5" s="1"/>
  <c r="F1339" i="5" s="1"/>
  <c r="C1340" i="5"/>
  <c r="C1341" i="5"/>
  <c r="C1342" i="5"/>
  <c r="C1343" i="5"/>
  <c r="C1344" i="5"/>
  <c r="V1344" i="5" s="1"/>
  <c r="E1344" i="5" s="1"/>
  <c r="C1345" i="5"/>
  <c r="V1345" i="5" s="1"/>
  <c r="E1345" i="5" s="1"/>
  <c r="C1346" i="5"/>
  <c r="C1347" i="5"/>
  <c r="C1348" i="5"/>
  <c r="C1349" i="5"/>
  <c r="C1350" i="5"/>
  <c r="C1351" i="5"/>
  <c r="C1352" i="5"/>
  <c r="C1353" i="5"/>
  <c r="C1354" i="5"/>
  <c r="C1355" i="5"/>
  <c r="C1356" i="5"/>
  <c r="V1356" i="5" s="1"/>
  <c r="E1356" i="5" s="1"/>
  <c r="C1357" i="5"/>
  <c r="V1357" i="5" s="1"/>
  <c r="E1357" i="5" s="1"/>
  <c r="C1358" i="5"/>
  <c r="V1358" i="5" s="1"/>
  <c r="E1358" i="5" s="1"/>
  <c r="C1359" i="5"/>
  <c r="C1360" i="5"/>
  <c r="C1361" i="5"/>
  <c r="C1362" i="5"/>
  <c r="C1363" i="5"/>
  <c r="C1364" i="5"/>
  <c r="C1365" i="5"/>
  <c r="V1365" i="5" s="1"/>
  <c r="C1366" i="5"/>
  <c r="C1367" i="5"/>
  <c r="C1368" i="5"/>
  <c r="V1368" i="5" s="1"/>
  <c r="E1368" i="5" s="1"/>
  <c r="C1369" i="5"/>
  <c r="V1369" i="5" s="1"/>
  <c r="E1369" i="5" s="1"/>
  <c r="C1370" i="5"/>
  <c r="V1370" i="5" s="1"/>
  <c r="E1370" i="5" s="1"/>
  <c r="C1371" i="5"/>
  <c r="C1372" i="5"/>
  <c r="C1373" i="5"/>
  <c r="C1374" i="5"/>
  <c r="C1375" i="5"/>
  <c r="V1375" i="5" s="1"/>
  <c r="E1375" i="5" s="1"/>
  <c r="C1376" i="5"/>
  <c r="C1377" i="5"/>
  <c r="C1378" i="5"/>
  <c r="C1379" i="5"/>
  <c r="C1380" i="5"/>
  <c r="V1380" i="5" s="1"/>
  <c r="C1381" i="5"/>
  <c r="V1381" i="5" s="1"/>
  <c r="E1381" i="5" s="1"/>
  <c r="C1382" i="5"/>
  <c r="V1382" i="5" s="1"/>
  <c r="E1382" i="5" s="1"/>
  <c r="C1383" i="5"/>
  <c r="C1384" i="5"/>
  <c r="C1385" i="5"/>
  <c r="C1386" i="5"/>
  <c r="C1387" i="5"/>
  <c r="V1387" i="5" s="1"/>
  <c r="F1387" i="5" s="1"/>
  <c r="C1388" i="5"/>
  <c r="C1389" i="5"/>
  <c r="C1390" i="5"/>
  <c r="C1391" i="5"/>
  <c r="C1392" i="5"/>
  <c r="V1392" i="5" s="1"/>
  <c r="E1392" i="5" s="1"/>
  <c r="C1393" i="5"/>
  <c r="V1393" i="5" s="1"/>
  <c r="E1393" i="5" s="1"/>
  <c r="C1394" i="5"/>
  <c r="V1394" i="5" s="1"/>
  <c r="E1394" i="5" s="1"/>
  <c r="C1395" i="5"/>
  <c r="C1396" i="5"/>
  <c r="C1397" i="5"/>
  <c r="C1398" i="5"/>
  <c r="C1399" i="5"/>
  <c r="V1399" i="5" s="1"/>
  <c r="E1399" i="5" s="1"/>
  <c r="C1400" i="5"/>
  <c r="C1401" i="5"/>
  <c r="C1402" i="5"/>
  <c r="C1403" i="5"/>
  <c r="C1404" i="5"/>
  <c r="V1404" i="5" s="1"/>
  <c r="C1405" i="5"/>
  <c r="V1405" i="5" s="1"/>
  <c r="E1405" i="5" s="1"/>
  <c r="C1406" i="5"/>
  <c r="V1406" i="5" s="1"/>
  <c r="E1406" i="5" s="1"/>
  <c r="C1407" i="5"/>
  <c r="C1408" i="5"/>
  <c r="C1409" i="5"/>
  <c r="C1410" i="5"/>
  <c r="C1411" i="5"/>
  <c r="C1412" i="5"/>
  <c r="C1413" i="5"/>
  <c r="C1414" i="5"/>
  <c r="C1415" i="5"/>
  <c r="C1416" i="5"/>
  <c r="V1416" i="5" s="1"/>
  <c r="C1417" i="5"/>
  <c r="C1418" i="5"/>
  <c r="V1418" i="5" s="1"/>
  <c r="E1418" i="5" s="1"/>
  <c r="C1419" i="5"/>
  <c r="C1420" i="5"/>
  <c r="C1421" i="5"/>
  <c r="C1422" i="5"/>
  <c r="C1423" i="5"/>
  <c r="V1423" i="5" s="1"/>
  <c r="E1423" i="5" s="1"/>
  <c r="C1424" i="5"/>
  <c r="C1425" i="5"/>
  <c r="C1426" i="5"/>
  <c r="C1427" i="5"/>
  <c r="C1428" i="5"/>
  <c r="V1428" i="5" s="1"/>
  <c r="E1428" i="5" s="1"/>
  <c r="C1429" i="5"/>
  <c r="V1429" i="5" s="1"/>
  <c r="E1429" i="5" s="1"/>
  <c r="C1430" i="5"/>
  <c r="V1430" i="5" s="1"/>
  <c r="E1430" i="5" s="1"/>
  <c r="C1431" i="5"/>
  <c r="C1432" i="5"/>
  <c r="C1433" i="5"/>
  <c r="C1434" i="5"/>
  <c r="C1435" i="5"/>
  <c r="C1436" i="5"/>
  <c r="C1437" i="5"/>
  <c r="C1438" i="5"/>
  <c r="C1439" i="5"/>
  <c r="C1440" i="5"/>
  <c r="V1440" i="5" s="1"/>
  <c r="C1441" i="5"/>
  <c r="V1441" i="5" s="1"/>
  <c r="E1441" i="5" s="1"/>
  <c r="C1442" i="5"/>
  <c r="V1442" i="5" s="1"/>
  <c r="E1442" i="5" s="1"/>
  <c r="C1443" i="5"/>
  <c r="C1444" i="5"/>
  <c r="C1445" i="5"/>
  <c r="C1446" i="5"/>
  <c r="C1447" i="5"/>
  <c r="C1448" i="5"/>
  <c r="C1449" i="5"/>
  <c r="C1450" i="5"/>
  <c r="C1451" i="5"/>
  <c r="C1452" i="5"/>
  <c r="V1452" i="5" s="1"/>
  <c r="C1453" i="5"/>
  <c r="C1454" i="5"/>
  <c r="V1454" i="5" s="1"/>
  <c r="E1454" i="5" s="1"/>
  <c r="C1455" i="5"/>
  <c r="C1456" i="5"/>
  <c r="C1457" i="5"/>
  <c r="C1458" i="5"/>
  <c r="C1459" i="5"/>
  <c r="V1459" i="5" s="1"/>
  <c r="E1459" i="5" s="1"/>
  <c r="C1460" i="5"/>
  <c r="C1461" i="5"/>
  <c r="C1462" i="5"/>
  <c r="C1463" i="5"/>
  <c r="C1464" i="5"/>
  <c r="V1464" i="5" s="1"/>
  <c r="E1464" i="5" s="1"/>
  <c r="C1465" i="5"/>
  <c r="V1465" i="5" s="1"/>
  <c r="E1465" i="5" s="1"/>
  <c r="C1466" i="5"/>
  <c r="V1466" i="5" s="1"/>
  <c r="E1466" i="5" s="1"/>
  <c r="C1467" i="5"/>
  <c r="C1468" i="5"/>
  <c r="C1469" i="5"/>
  <c r="C1470" i="5"/>
  <c r="C1471" i="5"/>
  <c r="V1471" i="5" s="1"/>
  <c r="E1471" i="5" s="1"/>
  <c r="C1472" i="5"/>
  <c r="C1473" i="5"/>
  <c r="C1474" i="5"/>
  <c r="C1475" i="5"/>
  <c r="C1476" i="5"/>
  <c r="V1476" i="5" s="1"/>
  <c r="C1477" i="5"/>
  <c r="V1477" i="5" s="1"/>
  <c r="E1477" i="5" s="1"/>
  <c r="C1478" i="5"/>
  <c r="V1478" i="5" s="1"/>
  <c r="E1478" i="5" s="1"/>
  <c r="C1479" i="5"/>
  <c r="C1480" i="5"/>
  <c r="C1481" i="5"/>
  <c r="C1482" i="5"/>
  <c r="C1483" i="5"/>
  <c r="C1484" i="5"/>
  <c r="C1485" i="5"/>
  <c r="C1486" i="5"/>
  <c r="C1487" i="5"/>
  <c r="C1488" i="5"/>
  <c r="V1488" i="5" s="1"/>
  <c r="C1489" i="5"/>
  <c r="V1489" i="5" s="1"/>
  <c r="E1489" i="5" s="1"/>
  <c r="C1490" i="5"/>
  <c r="V1490" i="5" s="1"/>
  <c r="E1490" i="5" s="1"/>
  <c r="C1491" i="5"/>
  <c r="C1492" i="5"/>
  <c r="C1493" i="5"/>
  <c r="C1494" i="5"/>
  <c r="C1495" i="5"/>
  <c r="C1496" i="5"/>
  <c r="C1497" i="5"/>
  <c r="C1498" i="5"/>
  <c r="C1499" i="5"/>
  <c r="C1500" i="5"/>
  <c r="V1500" i="5" s="1"/>
  <c r="E1500" i="5" s="1"/>
  <c r="C1501" i="5"/>
  <c r="V1501" i="5" s="1"/>
  <c r="E1501" i="5" s="1"/>
  <c r="C1502" i="5"/>
  <c r="V1502" i="5" s="1"/>
  <c r="E1502" i="5" s="1"/>
  <c r="C1503" i="5"/>
  <c r="C1504" i="5"/>
  <c r="C1505" i="5"/>
  <c r="C1506" i="5"/>
  <c r="C1507" i="5"/>
  <c r="V1507" i="5" s="1"/>
  <c r="C1508" i="5"/>
  <c r="C1509" i="5"/>
  <c r="C1510" i="5"/>
  <c r="C1511" i="5"/>
  <c r="C1512" i="5"/>
  <c r="V1512" i="5" s="1"/>
  <c r="C1513" i="5"/>
  <c r="V1513" i="5" s="1"/>
  <c r="E1513" i="5" s="1"/>
  <c r="C1514" i="5"/>
  <c r="C1515" i="5"/>
  <c r="C1516" i="5"/>
  <c r="C1517" i="5"/>
  <c r="C1518" i="5"/>
  <c r="C1519" i="5"/>
  <c r="C1520" i="5"/>
  <c r="C1521" i="5"/>
  <c r="C1522" i="5"/>
  <c r="C1523" i="5"/>
  <c r="C1524" i="5"/>
  <c r="V1524" i="5" s="1"/>
  <c r="C1525" i="5"/>
  <c r="V1525" i="5" s="1"/>
  <c r="E1525" i="5" s="1"/>
  <c r="C1526" i="5"/>
  <c r="V1526" i="5" s="1"/>
  <c r="E1526" i="5" s="1"/>
  <c r="C1527" i="5"/>
  <c r="C1528" i="5"/>
  <c r="C1529" i="5"/>
  <c r="C1530" i="5"/>
  <c r="C1531" i="5"/>
  <c r="C1532" i="5"/>
  <c r="C1533" i="5"/>
  <c r="C1534" i="5"/>
  <c r="C1535" i="5"/>
  <c r="C1536" i="5"/>
  <c r="V1536" i="5" s="1"/>
  <c r="E1536" i="5" s="1"/>
  <c r="C1537" i="5"/>
  <c r="V1537" i="5" s="1"/>
  <c r="E1537" i="5" s="1"/>
  <c r="C1538" i="5"/>
  <c r="V1538" i="5" s="1"/>
  <c r="E1538" i="5" s="1"/>
  <c r="C1539" i="5"/>
  <c r="C1540" i="5"/>
  <c r="C1541" i="5"/>
  <c r="C1542" i="5"/>
  <c r="C1543" i="5"/>
  <c r="C1544" i="5"/>
  <c r="C1545" i="5"/>
  <c r="C1546" i="5"/>
  <c r="C1547" i="5"/>
  <c r="C1548" i="5"/>
  <c r="V1548" i="5" s="1"/>
  <c r="C1549" i="5"/>
  <c r="V1549" i="5" s="1"/>
  <c r="E1549" i="5" s="1"/>
  <c r="C1550" i="5"/>
  <c r="V1550" i="5" s="1"/>
  <c r="E1550" i="5" s="1"/>
  <c r="C1551" i="5"/>
  <c r="C1552" i="5"/>
  <c r="C1553" i="5"/>
  <c r="C1554" i="5"/>
  <c r="C1555" i="5"/>
  <c r="V1555" i="5" s="1"/>
  <c r="E1555" i="5" s="1"/>
  <c r="C1556" i="5"/>
  <c r="C1557" i="5"/>
  <c r="C1558" i="5"/>
  <c r="C1559" i="5"/>
  <c r="C1560" i="5"/>
  <c r="V1560" i="5" s="1"/>
  <c r="C1561" i="5"/>
  <c r="V1561" i="5" s="1"/>
  <c r="E1561" i="5" s="1"/>
  <c r="C1562" i="5"/>
  <c r="V1562" i="5" s="1"/>
  <c r="E1562" i="5" s="1"/>
  <c r="C1563" i="5"/>
  <c r="C1564" i="5"/>
  <c r="C1565" i="5"/>
  <c r="C1566" i="5"/>
  <c r="C1567" i="5"/>
  <c r="V1567" i="5" s="1"/>
  <c r="E1567" i="5" s="1"/>
  <c r="C1568" i="5"/>
  <c r="C1569" i="5"/>
  <c r="C1570" i="5"/>
  <c r="C1571" i="5"/>
  <c r="C1572" i="5"/>
  <c r="V1572" i="5" s="1"/>
  <c r="E1572" i="5" s="1"/>
  <c r="C1573" i="5"/>
  <c r="C1574" i="5"/>
  <c r="V1574" i="5" s="1"/>
  <c r="C1575" i="5"/>
  <c r="C1576" i="5"/>
  <c r="C1577" i="5"/>
  <c r="C1578" i="5"/>
  <c r="C1579" i="5"/>
  <c r="V1579" i="5" s="1"/>
  <c r="E1579" i="5" s="1"/>
  <c r="C1580" i="5"/>
  <c r="C1581" i="5"/>
  <c r="C1582" i="5"/>
  <c r="C1583" i="5"/>
  <c r="C1584" i="5"/>
  <c r="V1584" i="5" s="1"/>
  <c r="C1585" i="5"/>
  <c r="V1585" i="5" s="1"/>
  <c r="E1585" i="5" s="1"/>
  <c r="C1586" i="5"/>
  <c r="V1586" i="5" s="1"/>
  <c r="E1586" i="5" s="1"/>
  <c r="C1587" i="5"/>
  <c r="C1588" i="5"/>
  <c r="C1589" i="5"/>
  <c r="C1590" i="5"/>
  <c r="C1591" i="5"/>
  <c r="C1592" i="5"/>
  <c r="C1593" i="5"/>
  <c r="C1594" i="5"/>
  <c r="C1595" i="5"/>
  <c r="C1596" i="5"/>
  <c r="V1596" i="5" s="1"/>
  <c r="C1597" i="5"/>
  <c r="V1597" i="5" s="1"/>
  <c r="C1598" i="5"/>
  <c r="C1599" i="5"/>
  <c r="C1600" i="5"/>
  <c r="C1601" i="5"/>
  <c r="C1602" i="5"/>
  <c r="C1603" i="5"/>
  <c r="C1604" i="5"/>
  <c r="C1605" i="5"/>
  <c r="C1606" i="5"/>
  <c r="C1607" i="5"/>
  <c r="C1608" i="5"/>
  <c r="V1608" i="5" s="1"/>
  <c r="E1608" i="5" s="1"/>
  <c r="C1609" i="5"/>
  <c r="V1609" i="5" s="1"/>
  <c r="E1609" i="5" s="1"/>
  <c r="C1610" i="5"/>
  <c r="V1610" i="5" s="1"/>
  <c r="E1610" i="5" s="1"/>
  <c r="C1611" i="5"/>
  <c r="C1612" i="5"/>
  <c r="C1613" i="5"/>
  <c r="C1614" i="5"/>
  <c r="C1615" i="5"/>
  <c r="C1616" i="5"/>
  <c r="C1617" i="5"/>
  <c r="C1618" i="5"/>
  <c r="C1619" i="5"/>
  <c r="C1620" i="5"/>
  <c r="V1620" i="5" s="1"/>
  <c r="C1621" i="5"/>
  <c r="V1621" i="5" s="1"/>
  <c r="E1621" i="5" s="1"/>
  <c r="C1622" i="5"/>
  <c r="V1622" i="5" s="1"/>
  <c r="C1623" i="5"/>
  <c r="C1624" i="5"/>
  <c r="C1625" i="5"/>
  <c r="C1626" i="5"/>
  <c r="C1627" i="5"/>
  <c r="C1628" i="5"/>
  <c r="C1629" i="5"/>
  <c r="C1630" i="5"/>
  <c r="C1631" i="5"/>
  <c r="C1632" i="5"/>
  <c r="V1632" i="5" s="1"/>
  <c r="C1633" i="5"/>
  <c r="V1633" i="5" s="1"/>
  <c r="E1633" i="5" s="1"/>
  <c r="C1634" i="5"/>
  <c r="V1634" i="5" s="1"/>
  <c r="E1634" i="5" s="1"/>
  <c r="C1635" i="5"/>
  <c r="C1636" i="5"/>
  <c r="C1637" i="5"/>
  <c r="C1638" i="5"/>
  <c r="C1639" i="5"/>
  <c r="C1640" i="5"/>
  <c r="C1641" i="5"/>
  <c r="C1642" i="5"/>
  <c r="C1643" i="5"/>
  <c r="C1644" i="5"/>
  <c r="V1644" i="5" s="1"/>
  <c r="E1644" i="5" s="1"/>
  <c r="C1645" i="5"/>
  <c r="V1645" i="5" s="1"/>
  <c r="E1645" i="5" s="1"/>
  <c r="C1646" i="5"/>
  <c r="V1646" i="5" s="1"/>
  <c r="E1646" i="5" s="1"/>
  <c r="C1647" i="5"/>
  <c r="C1648" i="5"/>
  <c r="C1649" i="5"/>
  <c r="C1650" i="5"/>
  <c r="C1651" i="5"/>
  <c r="C1652" i="5"/>
  <c r="C1653" i="5"/>
  <c r="C1654" i="5"/>
  <c r="C1655" i="5"/>
  <c r="C1656" i="5"/>
  <c r="V1656" i="5" s="1"/>
  <c r="C1657" i="5"/>
  <c r="C1658" i="5"/>
  <c r="C1659" i="5"/>
  <c r="C1660" i="5"/>
  <c r="C1661" i="5"/>
  <c r="C1662" i="5"/>
  <c r="C1663" i="5"/>
  <c r="V1663" i="5" s="1"/>
  <c r="E1663" i="5" s="1"/>
  <c r="C1664" i="5"/>
  <c r="C1665" i="5"/>
  <c r="C1666" i="5"/>
  <c r="C1667" i="5"/>
  <c r="C1668" i="5"/>
  <c r="V1668" i="5" s="1"/>
  <c r="C1669" i="5"/>
  <c r="V1669" i="5" s="1"/>
  <c r="E1669" i="5" s="1"/>
  <c r="C1670" i="5"/>
  <c r="V1670" i="5" s="1"/>
  <c r="E1670" i="5" s="1"/>
  <c r="C1671" i="5"/>
  <c r="C1672" i="5"/>
  <c r="C1673" i="5"/>
  <c r="C1674" i="5"/>
  <c r="C1675" i="5"/>
  <c r="V1675" i="5" s="1"/>
  <c r="E1675" i="5" s="1"/>
  <c r="C1676" i="5"/>
  <c r="C1677" i="5"/>
  <c r="C1678" i="5"/>
  <c r="C1679" i="5"/>
  <c r="C1680" i="5"/>
  <c r="V1680" i="5" s="1"/>
  <c r="E1680" i="5" s="1"/>
  <c r="C1681" i="5"/>
  <c r="V1681" i="5" s="1"/>
  <c r="E1681" i="5" s="1"/>
  <c r="C1682" i="5"/>
  <c r="V1682" i="5" s="1"/>
  <c r="E1682" i="5" s="1"/>
  <c r="C1683" i="5"/>
  <c r="C1684" i="5"/>
  <c r="C1685" i="5"/>
  <c r="C1686" i="5"/>
  <c r="C1687" i="5"/>
  <c r="V1687" i="5" s="1"/>
  <c r="E1687" i="5" s="1"/>
  <c r="C1688" i="5"/>
  <c r="C1689" i="5"/>
  <c r="C1690" i="5"/>
  <c r="C1691" i="5"/>
  <c r="C1692" i="5"/>
  <c r="V1692" i="5" s="1"/>
  <c r="E1692" i="5" s="1"/>
  <c r="C1693" i="5"/>
  <c r="V1693" i="5" s="1"/>
  <c r="E1693" i="5" s="1"/>
  <c r="C1694" i="5"/>
  <c r="V1694" i="5" s="1"/>
  <c r="E1694" i="5" s="1"/>
  <c r="C1695" i="5"/>
  <c r="C1696" i="5"/>
  <c r="C1697" i="5"/>
  <c r="C1698" i="5"/>
  <c r="C1699" i="5"/>
  <c r="C1700" i="5"/>
  <c r="C1701" i="5"/>
  <c r="C1702" i="5"/>
  <c r="C1703" i="5"/>
  <c r="C1704" i="5"/>
  <c r="V1704" i="5" s="1"/>
  <c r="E1704" i="5" s="1"/>
  <c r="C1705" i="5"/>
  <c r="V1705" i="5" s="1"/>
  <c r="E1705" i="5" s="1"/>
  <c r="C1706" i="5"/>
  <c r="V1706" i="5" s="1"/>
  <c r="E1706" i="5" s="1"/>
  <c r="C1707" i="5"/>
  <c r="C1708" i="5"/>
  <c r="C1709" i="5"/>
  <c r="C1710" i="5"/>
  <c r="C1711" i="5"/>
  <c r="C1712" i="5"/>
  <c r="C1713" i="5"/>
  <c r="C1714" i="5"/>
  <c r="C1715" i="5"/>
  <c r="C1716" i="5"/>
  <c r="V1716" i="5" s="1"/>
  <c r="E1716" i="5" s="1"/>
  <c r="C1717" i="5"/>
  <c r="V1717" i="5" s="1"/>
  <c r="E1717" i="5" s="1"/>
  <c r="C1718" i="5"/>
  <c r="V1718" i="5" s="1"/>
  <c r="C1719" i="5"/>
  <c r="C1720" i="5"/>
  <c r="C1721" i="5"/>
  <c r="C1722" i="5"/>
  <c r="C1723" i="5"/>
  <c r="C1724" i="5"/>
  <c r="C1725" i="5"/>
  <c r="C1726" i="5"/>
  <c r="C1727" i="5"/>
  <c r="C1728" i="5"/>
  <c r="V1728" i="5" s="1"/>
  <c r="E1728" i="5" s="1"/>
  <c r="C1729" i="5"/>
  <c r="C1730" i="5"/>
  <c r="V1730" i="5" s="1"/>
  <c r="E1730" i="5" s="1"/>
  <c r="C1731" i="5"/>
  <c r="C1732" i="5"/>
  <c r="C1733" i="5"/>
  <c r="C1734" i="5"/>
  <c r="C1735" i="5"/>
  <c r="C1736" i="5"/>
  <c r="C1737" i="5"/>
  <c r="C1738" i="5"/>
  <c r="C1739" i="5"/>
  <c r="C1740" i="5"/>
  <c r="V1740" i="5" s="1"/>
  <c r="E1740" i="5" s="1"/>
  <c r="C1741" i="5"/>
  <c r="V1741" i="5" s="1"/>
  <c r="E1741" i="5" s="1"/>
  <c r="C1742" i="5"/>
  <c r="V1742" i="5" s="1"/>
  <c r="E1742" i="5" s="1"/>
  <c r="C1743" i="5"/>
  <c r="C1744" i="5"/>
  <c r="C1745" i="5"/>
  <c r="C1746" i="5"/>
  <c r="C1747" i="5"/>
  <c r="C1748" i="5"/>
  <c r="C1749" i="5"/>
  <c r="C1750" i="5"/>
  <c r="C1751" i="5"/>
  <c r="C1752" i="5"/>
  <c r="V1752" i="5" s="1"/>
  <c r="E1752" i="5" s="1"/>
  <c r="C1753" i="5"/>
  <c r="V1753" i="5" s="1"/>
  <c r="E1753" i="5" s="1"/>
  <c r="C1754" i="5"/>
  <c r="V1754" i="5" s="1"/>
  <c r="E1754" i="5" s="1"/>
  <c r="C1755" i="5"/>
  <c r="C1756" i="5"/>
  <c r="C1757" i="5"/>
  <c r="C1758" i="5"/>
  <c r="C1759" i="5"/>
  <c r="V1759" i="5" s="1"/>
  <c r="E1759" i="5" s="1"/>
  <c r="C1760" i="5"/>
  <c r="C1761" i="5"/>
  <c r="C1762" i="5"/>
  <c r="C1763" i="5"/>
  <c r="C1764" i="5"/>
  <c r="V1764" i="5" s="1"/>
  <c r="C1765" i="5"/>
  <c r="V1765" i="5" s="1"/>
  <c r="E1765" i="5" s="1"/>
  <c r="C1766" i="5"/>
  <c r="V1766" i="5" s="1"/>
  <c r="E1766" i="5" s="1"/>
  <c r="C1767" i="5"/>
  <c r="C1768" i="5"/>
  <c r="C1769" i="5"/>
  <c r="C1770" i="5"/>
  <c r="C1771" i="5"/>
  <c r="AB1771" i="5" s="1"/>
  <c r="C1772" i="5"/>
  <c r="C1773" i="5"/>
  <c r="C1774" i="5"/>
  <c r="C1775" i="5"/>
  <c r="C1776" i="5"/>
  <c r="V1776" i="5" s="1"/>
  <c r="C1777" i="5"/>
  <c r="V1777" i="5" s="1"/>
  <c r="E1777" i="5" s="1"/>
  <c r="C1778" i="5"/>
  <c r="V1778" i="5" s="1"/>
  <c r="E1778" i="5" s="1"/>
  <c r="C1779" i="5"/>
  <c r="C1780" i="5"/>
  <c r="C1781" i="5"/>
  <c r="C1782" i="5"/>
  <c r="C1783" i="5"/>
  <c r="C1784" i="5"/>
  <c r="C1785" i="5"/>
  <c r="C1786" i="5"/>
  <c r="C1787" i="5"/>
  <c r="C1788" i="5"/>
  <c r="V1788" i="5" s="1"/>
  <c r="E1788" i="5" s="1"/>
  <c r="C1789" i="5"/>
  <c r="V1789" i="5" s="1"/>
  <c r="E1789" i="5" s="1"/>
  <c r="C1790" i="5"/>
  <c r="V1790" i="5" s="1"/>
  <c r="E1790" i="5" s="1"/>
  <c r="C1791" i="5"/>
  <c r="C1792" i="5"/>
  <c r="C1793" i="5"/>
  <c r="C1794" i="5"/>
  <c r="C1795" i="5"/>
  <c r="C1796" i="5"/>
  <c r="C1797" i="5"/>
  <c r="C1798" i="5"/>
  <c r="C1799" i="5"/>
  <c r="C1800" i="5"/>
  <c r="V1800" i="5" s="1"/>
  <c r="C1801" i="5"/>
  <c r="V1801" i="5" s="1"/>
  <c r="E1801" i="5" s="1"/>
  <c r="C1802" i="5"/>
  <c r="V1802" i="5" s="1"/>
  <c r="E1802" i="5" s="1"/>
  <c r="C1803" i="5"/>
  <c r="C1804" i="5"/>
  <c r="C1805" i="5"/>
  <c r="C1806" i="5"/>
  <c r="C1807" i="5"/>
  <c r="C1808" i="5"/>
  <c r="C1809" i="5"/>
  <c r="C1810" i="5"/>
  <c r="C1811" i="5"/>
  <c r="C1812" i="5"/>
  <c r="V1812" i="5" s="1"/>
  <c r="C1813" i="5"/>
  <c r="V1813" i="5" s="1"/>
  <c r="E1813" i="5" s="1"/>
  <c r="C1814" i="5"/>
  <c r="V1814" i="5" s="1"/>
  <c r="E1814" i="5" s="1"/>
  <c r="C1815" i="5"/>
  <c r="C1816" i="5"/>
  <c r="C1817" i="5"/>
  <c r="C1818" i="5"/>
  <c r="C1819" i="5"/>
  <c r="C1820" i="5"/>
  <c r="C1821" i="5"/>
  <c r="C1822" i="5"/>
  <c r="C1823" i="5"/>
  <c r="C1824" i="5"/>
  <c r="V1824" i="5" s="1"/>
  <c r="E1824" i="5" s="1"/>
  <c r="C1825" i="5"/>
  <c r="V1825" i="5" s="1"/>
  <c r="E1825" i="5" s="1"/>
  <c r="C1826" i="5"/>
  <c r="V1826" i="5" s="1"/>
  <c r="C1827" i="5"/>
  <c r="C1828" i="5"/>
  <c r="C1829" i="5"/>
  <c r="C1830" i="5"/>
  <c r="C1831" i="5"/>
  <c r="C1832" i="5"/>
  <c r="C1833" i="5"/>
  <c r="C1834" i="5"/>
  <c r="C1835" i="5"/>
  <c r="C1836" i="5"/>
  <c r="V1836" i="5" s="1"/>
  <c r="C1837" i="5"/>
  <c r="V1837" i="5" s="1"/>
  <c r="E1837" i="5" s="1"/>
  <c r="C1838" i="5"/>
  <c r="V1838" i="5" s="1"/>
  <c r="C1839" i="5"/>
  <c r="C1840" i="5"/>
  <c r="C1841" i="5"/>
  <c r="C1842" i="5"/>
  <c r="C1843" i="5"/>
  <c r="C1844" i="5"/>
  <c r="C1845" i="5"/>
  <c r="C1846" i="5"/>
  <c r="C1847" i="5"/>
  <c r="C1848" i="5"/>
  <c r="V1848" i="5" s="1"/>
  <c r="C1849" i="5"/>
  <c r="V1849" i="5" s="1"/>
  <c r="E1849" i="5" s="1"/>
  <c r="C1850" i="5"/>
  <c r="V1850" i="5" s="1"/>
  <c r="E1850" i="5" s="1"/>
  <c r="C1851" i="5"/>
  <c r="C1852" i="5"/>
  <c r="C1853" i="5"/>
  <c r="C1854" i="5"/>
  <c r="C1855" i="5"/>
  <c r="AB1855" i="5" s="1"/>
  <c r="C1856" i="5"/>
  <c r="C1857" i="5"/>
  <c r="C1858" i="5"/>
  <c r="C1859" i="5"/>
  <c r="C1860" i="5"/>
  <c r="V1860" i="5" s="1"/>
  <c r="C1861" i="5"/>
  <c r="V1861" i="5" s="1"/>
  <c r="E1861" i="5" s="1"/>
  <c r="C1862" i="5"/>
  <c r="V1862" i="5" s="1"/>
  <c r="E1862" i="5" s="1"/>
  <c r="C1863" i="5"/>
  <c r="C1864" i="5"/>
  <c r="C1865" i="5"/>
  <c r="C1866" i="5"/>
  <c r="C1867" i="5"/>
  <c r="C1868" i="5"/>
  <c r="C1869" i="5"/>
  <c r="C1870" i="5"/>
  <c r="C1871" i="5"/>
  <c r="C1872" i="5"/>
  <c r="V1872" i="5" s="1"/>
  <c r="C1873" i="5"/>
  <c r="V1873" i="5" s="1"/>
  <c r="E1873" i="5" s="1"/>
  <c r="C1874" i="5"/>
  <c r="C1875" i="5"/>
  <c r="C1876" i="5"/>
  <c r="C1877" i="5"/>
  <c r="C1878" i="5"/>
  <c r="C1879" i="5"/>
  <c r="V1879" i="5" s="1"/>
  <c r="C1880" i="5"/>
  <c r="C1881" i="5"/>
  <c r="C1882" i="5"/>
  <c r="C1883" i="5"/>
  <c r="C1884" i="5"/>
  <c r="V1884" i="5" s="1"/>
  <c r="C1885" i="5"/>
  <c r="C1886" i="5"/>
  <c r="V1886" i="5" s="1"/>
  <c r="E1886" i="5" s="1"/>
  <c r="C1887" i="5"/>
  <c r="C1888" i="5"/>
  <c r="C1889" i="5"/>
  <c r="C1890" i="5"/>
  <c r="C1891" i="5"/>
  <c r="C1892" i="5"/>
  <c r="C1893" i="5"/>
  <c r="C1894" i="5"/>
  <c r="C1895" i="5"/>
  <c r="C1896" i="5"/>
  <c r="V1896" i="5" s="1"/>
  <c r="E1896" i="5" s="1"/>
  <c r="C1897" i="5"/>
  <c r="V1897" i="5" s="1"/>
  <c r="E1897" i="5" s="1"/>
  <c r="C1898" i="5"/>
  <c r="V1898" i="5" s="1"/>
  <c r="C1899" i="5"/>
  <c r="C1900" i="5"/>
  <c r="C1901" i="5"/>
  <c r="C1902" i="5"/>
  <c r="C1903" i="5"/>
  <c r="C1904" i="5"/>
  <c r="C1905" i="5"/>
  <c r="C1906" i="5"/>
  <c r="C1907" i="5"/>
  <c r="C1908" i="5"/>
  <c r="V1908" i="5" s="1"/>
  <c r="C1909" i="5"/>
  <c r="V1909" i="5" s="1"/>
  <c r="E1909" i="5" s="1"/>
  <c r="C1910" i="5"/>
  <c r="V1910" i="5" s="1"/>
  <c r="E1910" i="5" s="1"/>
  <c r="C1911" i="5"/>
  <c r="C1912" i="5"/>
  <c r="C1913" i="5"/>
  <c r="C1914" i="5"/>
  <c r="C1915" i="5"/>
  <c r="C1916" i="5"/>
  <c r="C1917" i="5"/>
  <c r="C1918" i="5"/>
  <c r="C1919" i="5"/>
  <c r="C1920" i="5"/>
  <c r="V1920" i="5" s="1"/>
  <c r="E1920" i="5" s="1"/>
  <c r="C1921" i="5"/>
  <c r="V1921" i="5" s="1"/>
  <c r="C1922" i="5"/>
  <c r="C1923" i="5"/>
  <c r="C1924" i="5"/>
  <c r="C1925" i="5"/>
  <c r="C1926" i="5"/>
  <c r="C1927" i="5"/>
  <c r="C1928" i="5"/>
  <c r="C1929" i="5"/>
  <c r="C1930" i="5"/>
  <c r="C1931" i="5"/>
  <c r="C1932" i="5"/>
  <c r="V1932" i="5" s="1"/>
  <c r="C1933" i="5"/>
  <c r="V1933" i="5" s="1"/>
  <c r="E1933" i="5" s="1"/>
  <c r="C1934" i="5"/>
  <c r="V1934" i="5" s="1"/>
  <c r="E1934" i="5" s="1"/>
  <c r="C1935" i="5"/>
  <c r="C1936" i="5"/>
  <c r="C1937" i="5"/>
  <c r="C1938" i="5"/>
  <c r="C1939" i="5"/>
  <c r="C1940" i="5"/>
  <c r="C1941" i="5"/>
  <c r="C1942" i="5"/>
  <c r="C1943" i="5"/>
  <c r="C1944" i="5"/>
  <c r="V1944" i="5" s="1"/>
  <c r="E1944" i="5" s="1"/>
  <c r="C1945" i="5"/>
  <c r="C1946" i="5"/>
  <c r="V1946" i="5" s="1"/>
  <c r="E1946" i="5" s="1"/>
  <c r="C1947" i="5"/>
  <c r="C1948" i="5"/>
  <c r="C1949" i="5"/>
  <c r="C1950" i="5"/>
  <c r="C1951" i="5"/>
  <c r="C1952" i="5"/>
  <c r="C1953" i="5"/>
  <c r="C1954" i="5"/>
  <c r="C1955" i="5"/>
  <c r="C1956" i="5"/>
  <c r="V1956" i="5" s="1"/>
  <c r="C1957" i="5"/>
  <c r="V1957" i="5" s="1"/>
  <c r="C1958" i="5"/>
  <c r="V1958" i="5" s="1"/>
  <c r="C1959" i="5"/>
  <c r="C1960" i="5"/>
  <c r="C1961" i="5"/>
  <c r="C1962" i="5"/>
  <c r="C1963" i="5"/>
  <c r="C1964" i="5"/>
  <c r="C1965" i="5"/>
  <c r="C1966" i="5"/>
  <c r="C1967" i="5"/>
  <c r="C1968" i="5"/>
  <c r="V1968" i="5" s="1"/>
  <c r="E1968" i="5" s="1"/>
  <c r="C1969" i="5"/>
  <c r="V1969" i="5" s="1"/>
  <c r="E1969" i="5" s="1"/>
  <c r="C1970" i="5"/>
  <c r="V1970" i="5" s="1"/>
  <c r="E1970" i="5" s="1"/>
  <c r="C1971" i="5"/>
  <c r="C1972" i="5"/>
  <c r="C1973" i="5"/>
  <c r="C1974" i="5"/>
  <c r="C1975" i="5"/>
  <c r="C1976" i="5"/>
  <c r="C1977" i="5"/>
  <c r="C1978" i="5"/>
  <c r="C1979" i="5"/>
  <c r="C1980" i="5"/>
  <c r="V1980" i="5" s="1"/>
  <c r="C1981" i="5"/>
  <c r="V1981" i="5" s="1"/>
  <c r="E1981" i="5" s="1"/>
  <c r="C1982" i="5"/>
  <c r="V1982" i="5" s="1"/>
  <c r="E1982" i="5" s="1"/>
  <c r="C1983" i="5"/>
  <c r="C1984" i="5"/>
  <c r="C1985" i="5"/>
  <c r="C1986" i="5"/>
  <c r="C1987" i="5"/>
  <c r="V1987" i="5" s="1"/>
  <c r="C1988" i="5"/>
  <c r="C1989" i="5"/>
  <c r="C1990" i="5"/>
  <c r="C1991" i="5"/>
  <c r="C1992" i="5"/>
  <c r="V1992" i="5" s="1"/>
  <c r="E1992" i="5" s="1"/>
  <c r="C1993" i="5"/>
  <c r="V1993" i="5" s="1"/>
  <c r="E1993" i="5" s="1"/>
  <c r="C1994" i="5"/>
  <c r="V1994" i="5" s="1"/>
  <c r="E1994" i="5" s="1"/>
  <c r="C1995" i="5"/>
  <c r="C1996" i="5"/>
  <c r="C1997" i="5"/>
  <c r="C1998" i="5"/>
  <c r="C1999" i="5"/>
  <c r="C2000" i="5"/>
  <c r="C2001" i="5"/>
  <c r="C2002" i="5"/>
  <c r="C2003" i="5"/>
  <c r="C2004" i="5"/>
  <c r="V2004" i="5" s="1"/>
  <c r="C2005" i="5"/>
  <c r="V2005" i="5" s="1"/>
  <c r="E2005" i="5" s="1"/>
  <c r="C2006" i="5"/>
  <c r="V2006" i="5" s="1"/>
  <c r="E2006" i="5" s="1"/>
  <c r="C2007" i="5"/>
  <c r="C2008" i="5"/>
  <c r="C2009" i="5"/>
  <c r="C2010" i="5"/>
  <c r="C2011" i="5"/>
  <c r="V2011" i="5" s="1"/>
  <c r="E2011" i="5" s="1"/>
  <c r="C2012" i="5"/>
  <c r="C2013" i="5"/>
  <c r="C2014" i="5"/>
  <c r="C2015" i="5"/>
  <c r="C2016" i="5"/>
  <c r="V2016" i="5" s="1"/>
  <c r="C2017" i="5"/>
  <c r="V2017" i="5" s="1"/>
  <c r="C2018" i="5"/>
  <c r="C2019" i="5"/>
  <c r="C2020" i="5"/>
  <c r="C2021" i="5"/>
  <c r="C2022" i="5"/>
  <c r="C2023" i="5"/>
  <c r="C2024" i="5"/>
  <c r="C2025" i="5"/>
  <c r="C2026" i="5"/>
  <c r="C2027" i="5"/>
  <c r="C2028" i="5"/>
  <c r="V2028" i="5" s="1"/>
  <c r="C2029" i="5"/>
  <c r="V2029" i="5" s="1"/>
  <c r="E2029" i="5" s="1"/>
  <c r="C2030" i="5"/>
  <c r="C2031" i="5"/>
  <c r="C2032" i="5"/>
  <c r="C2033" i="5"/>
  <c r="C2034" i="5"/>
  <c r="C2035" i="5"/>
  <c r="C2036" i="5"/>
  <c r="C2037" i="5"/>
  <c r="C2038" i="5"/>
  <c r="C2039" i="5"/>
  <c r="C2040" i="5"/>
  <c r="V2040" i="5" s="1"/>
  <c r="E2040" i="5" s="1"/>
  <c r="C2041" i="5"/>
  <c r="V2041" i="5" s="1"/>
  <c r="E2041" i="5" s="1"/>
  <c r="C2042" i="5"/>
  <c r="V2042" i="5" s="1"/>
  <c r="E2042" i="5" s="1"/>
  <c r="C2043" i="5"/>
  <c r="C2044" i="5"/>
  <c r="C2045" i="5"/>
  <c r="C2046" i="5"/>
  <c r="C2047" i="5"/>
  <c r="C2048" i="5"/>
  <c r="C2049" i="5"/>
  <c r="C2050" i="5"/>
  <c r="C2051" i="5"/>
  <c r="C2052" i="5"/>
  <c r="V2052" i="5" s="1"/>
  <c r="E2052" i="5" s="1"/>
  <c r="C2053" i="5"/>
  <c r="V2053" i="5" s="1"/>
  <c r="E2053" i="5" s="1"/>
  <c r="C2054" i="5"/>
  <c r="C2055" i="5"/>
  <c r="C2056" i="5"/>
  <c r="C2057" i="5"/>
  <c r="C2058" i="5"/>
  <c r="C2059" i="5"/>
  <c r="C2060" i="5"/>
  <c r="C2061" i="5"/>
  <c r="C2062" i="5"/>
  <c r="C2063" i="5"/>
  <c r="C2064" i="5"/>
  <c r="V2064" i="5" s="1"/>
  <c r="C2065" i="5"/>
  <c r="V2065" i="5" s="1"/>
  <c r="C2066" i="5"/>
  <c r="V2066" i="5" s="1"/>
  <c r="E2066" i="5" s="1"/>
  <c r="C2067" i="5"/>
  <c r="C2068" i="5"/>
  <c r="C2069" i="5"/>
  <c r="C2070" i="5"/>
  <c r="C2071" i="5"/>
  <c r="C2072" i="5"/>
  <c r="C2073" i="5"/>
  <c r="C2074" i="5"/>
  <c r="C2075" i="5"/>
  <c r="C2076" i="5"/>
  <c r="V2076" i="5" s="1"/>
  <c r="E2076" i="5" s="1"/>
  <c r="C2077" i="5"/>
  <c r="V2077" i="5" s="1"/>
  <c r="E2077" i="5" s="1"/>
  <c r="C2078" i="5"/>
  <c r="V2078" i="5" s="1"/>
  <c r="E2078" i="5" s="1"/>
  <c r="C2079" i="5"/>
  <c r="C2080" i="5"/>
  <c r="C2081" i="5"/>
  <c r="C2082" i="5"/>
  <c r="C2083" i="5"/>
  <c r="V2083" i="5" s="1"/>
  <c r="E2083" i="5" s="1"/>
  <c r="C2084" i="5"/>
  <c r="C2085" i="5"/>
  <c r="C2086" i="5"/>
  <c r="C2087" i="5"/>
  <c r="C2088" i="5"/>
  <c r="V2088" i="5" s="1"/>
  <c r="C2089" i="5"/>
  <c r="C2090" i="5"/>
  <c r="V2090" i="5" s="1"/>
  <c r="E2090" i="5" s="1"/>
  <c r="C2091" i="5"/>
  <c r="C2092" i="5"/>
  <c r="C2093" i="5"/>
  <c r="C2094" i="5"/>
  <c r="C2095" i="5"/>
  <c r="C2096" i="5"/>
  <c r="C2097" i="5"/>
  <c r="C2098" i="5"/>
  <c r="C2099" i="5"/>
  <c r="C2100" i="5"/>
  <c r="V2100" i="5" s="1"/>
  <c r="E2100" i="5" s="1"/>
  <c r="C2101" i="5"/>
  <c r="V2101" i="5" s="1"/>
  <c r="E2101" i="5" s="1"/>
  <c r="C2102" i="5"/>
  <c r="V2102" i="5" s="1"/>
  <c r="E2102" i="5" s="1"/>
  <c r="C2103" i="5"/>
  <c r="C2104" i="5"/>
  <c r="C2105" i="5"/>
  <c r="C2106" i="5"/>
  <c r="C2107" i="5"/>
  <c r="C2108" i="5"/>
  <c r="C2109" i="5"/>
  <c r="C2110" i="5"/>
  <c r="C2111" i="5"/>
  <c r="C2112" i="5"/>
  <c r="V2112" i="5" s="1"/>
  <c r="C2113" i="5"/>
  <c r="C2114" i="5"/>
  <c r="V2114" i="5" s="1"/>
  <c r="E2114" i="5" s="1"/>
  <c r="C2115" i="5"/>
  <c r="C2116" i="5"/>
  <c r="C2117" i="5"/>
  <c r="C2118" i="5"/>
  <c r="C2119" i="5"/>
  <c r="V2119" i="5" s="1"/>
  <c r="E2119" i="5" s="1"/>
  <c r="C2120" i="5"/>
  <c r="C2121" i="5"/>
  <c r="C2122" i="5"/>
  <c r="C2123" i="5"/>
  <c r="C2124" i="5"/>
  <c r="V2124" i="5" s="1"/>
  <c r="C2125" i="5"/>
  <c r="V2125" i="5" s="1"/>
  <c r="E2125" i="5" s="1"/>
  <c r="C2126" i="5"/>
  <c r="V2126" i="5" s="1"/>
  <c r="E2126" i="5" s="1"/>
  <c r="C2127" i="5"/>
  <c r="C2128" i="5"/>
  <c r="C2129" i="5"/>
  <c r="C2130" i="5"/>
  <c r="C2131" i="5"/>
  <c r="C2132" i="5"/>
  <c r="C2133" i="5"/>
  <c r="C2134" i="5"/>
  <c r="C2135" i="5"/>
  <c r="C2136" i="5"/>
  <c r="V2136" i="5" s="1"/>
  <c r="C2137" i="5"/>
  <c r="V2137" i="5" s="1"/>
  <c r="E2137" i="5" s="1"/>
  <c r="C2138" i="5"/>
  <c r="V2138" i="5" s="1"/>
  <c r="E2138" i="5" s="1"/>
  <c r="C2139" i="5"/>
  <c r="C2140" i="5"/>
  <c r="C2141" i="5"/>
  <c r="C2142" i="5"/>
  <c r="C2143" i="5"/>
  <c r="V2143" i="5" s="1"/>
  <c r="E2143" i="5" s="1"/>
  <c r="C2144" i="5"/>
  <c r="C2145" i="5"/>
  <c r="C2146" i="5"/>
  <c r="C2147" i="5"/>
  <c r="C2148" i="5"/>
  <c r="V2148" i="5" s="1"/>
  <c r="C2149" i="5"/>
  <c r="V2149" i="5" s="1"/>
  <c r="E2149" i="5" s="1"/>
  <c r="C2150" i="5"/>
  <c r="V2150" i="5" s="1"/>
  <c r="E2150" i="5" s="1"/>
  <c r="C2151" i="5"/>
  <c r="C2152" i="5"/>
  <c r="C2153" i="5"/>
  <c r="C2154" i="5"/>
  <c r="C2155" i="5"/>
  <c r="C2156" i="5"/>
  <c r="C2157" i="5"/>
  <c r="C2158" i="5"/>
  <c r="C2159" i="5"/>
  <c r="C2160" i="5"/>
  <c r="V2160" i="5" s="1"/>
  <c r="C2161" i="5"/>
  <c r="C2162" i="5"/>
  <c r="V2162" i="5" s="1"/>
  <c r="E2162" i="5" s="1"/>
  <c r="C2163" i="5"/>
  <c r="C2164" i="5"/>
  <c r="C2165" i="5"/>
  <c r="C2166" i="5"/>
  <c r="C2167" i="5"/>
  <c r="C2168" i="5"/>
  <c r="C2169" i="5"/>
  <c r="C2170" i="5"/>
  <c r="C2171" i="5"/>
  <c r="C2172" i="5"/>
  <c r="V2172" i="5" s="1"/>
  <c r="E2172" i="5" s="1"/>
  <c r="C2173" i="5"/>
  <c r="V2173" i="5" s="1"/>
  <c r="E2173" i="5" s="1"/>
  <c r="C2174" i="5"/>
  <c r="V2174" i="5" s="1"/>
  <c r="E2174" i="5" s="1"/>
  <c r="C2175" i="5"/>
  <c r="C2176" i="5"/>
  <c r="C2177" i="5"/>
  <c r="C2178" i="5"/>
  <c r="C2179" i="5"/>
  <c r="C2180" i="5"/>
  <c r="C2181" i="5"/>
  <c r="C2182" i="5"/>
  <c r="C2183" i="5"/>
  <c r="C2184" i="5"/>
  <c r="V2184" i="5" s="1"/>
  <c r="C2185" i="5"/>
  <c r="V2185" i="5" s="1"/>
  <c r="E2185" i="5" s="1"/>
  <c r="C2186" i="5"/>
  <c r="C2187" i="5"/>
  <c r="C2188" i="5"/>
  <c r="C2189" i="5"/>
  <c r="C2190" i="5"/>
  <c r="C2191" i="5"/>
  <c r="V2191" i="5" s="1"/>
  <c r="E2191" i="5" s="1"/>
  <c r="C2192" i="5"/>
  <c r="C2193" i="5"/>
  <c r="C2194" i="5"/>
  <c r="C2195" i="5"/>
  <c r="C2196" i="5"/>
  <c r="V2196" i="5" s="1"/>
  <c r="C2197" i="5"/>
  <c r="V2197" i="5" s="1"/>
  <c r="C2198" i="5"/>
  <c r="C2199" i="5"/>
  <c r="C2200" i="5"/>
  <c r="C2201" i="5"/>
  <c r="C2202" i="5"/>
  <c r="C2203" i="5"/>
  <c r="V2203" i="5" s="1"/>
  <c r="C2204" i="5"/>
  <c r="C2205" i="5"/>
  <c r="C2206" i="5"/>
  <c r="C2207" i="5"/>
  <c r="C2208" i="5"/>
  <c r="V2208" i="5" s="1"/>
  <c r="C2209" i="5"/>
  <c r="V2209" i="5" s="1"/>
  <c r="C2210" i="5"/>
  <c r="V2210" i="5" s="1"/>
  <c r="E2210" i="5" s="1"/>
  <c r="C2211" i="5"/>
  <c r="C2212" i="5"/>
  <c r="C2213" i="5"/>
  <c r="C2214" i="5"/>
  <c r="C2215" i="5"/>
  <c r="V2215" i="5" s="1"/>
  <c r="E2215" i="5" s="1"/>
  <c r="C2216" i="5"/>
  <c r="C2217" i="5"/>
  <c r="C2218" i="5"/>
  <c r="C2219" i="5"/>
  <c r="C2220" i="5"/>
  <c r="V2220" i="5" s="1"/>
  <c r="C2221" i="5"/>
  <c r="V2221" i="5" s="1"/>
  <c r="E2221" i="5" s="1"/>
  <c r="C2222" i="5"/>
  <c r="V2222" i="5" s="1"/>
  <c r="E2222" i="5" s="1"/>
  <c r="C2223" i="5"/>
  <c r="C2224" i="5"/>
  <c r="C2225" i="5"/>
  <c r="C2226" i="5"/>
  <c r="C2227" i="5"/>
  <c r="V2227" i="5" s="1"/>
  <c r="E2227" i="5" s="1"/>
  <c r="C2228" i="5"/>
  <c r="C2229" i="5"/>
  <c r="C2230" i="5"/>
  <c r="C2231" i="5"/>
  <c r="C2232" i="5"/>
  <c r="V2232" i="5" s="1"/>
  <c r="C2233" i="5"/>
  <c r="V2233" i="5" s="1"/>
  <c r="E2233" i="5" s="1"/>
  <c r="C2234" i="5"/>
  <c r="V2234" i="5" s="1"/>
  <c r="E2234" i="5" s="1"/>
  <c r="C2235" i="5"/>
  <c r="C2236" i="5"/>
  <c r="C2237" i="5"/>
  <c r="C2238" i="5"/>
  <c r="C2239" i="5"/>
  <c r="C2240" i="5"/>
  <c r="C2241" i="5"/>
  <c r="C2242" i="5"/>
  <c r="C2243" i="5"/>
  <c r="C2244" i="5"/>
  <c r="V2244" i="5" s="1"/>
  <c r="E2244" i="5" s="1"/>
  <c r="C2245" i="5"/>
  <c r="C2246" i="5"/>
  <c r="V2246" i="5" s="1"/>
  <c r="C2247" i="5"/>
  <c r="C2248" i="5"/>
  <c r="C2249" i="5"/>
  <c r="C2250" i="5"/>
  <c r="C2251" i="5"/>
  <c r="C2252" i="5"/>
  <c r="C2253" i="5"/>
  <c r="C2254" i="5"/>
  <c r="C2255" i="5"/>
  <c r="C2256" i="5"/>
  <c r="V2256" i="5" s="1"/>
  <c r="C2257" i="5"/>
  <c r="C2258" i="5"/>
  <c r="C2259" i="5"/>
  <c r="C2260" i="5"/>
  <c r="C2261" i="5"/>
  <c r="C2262" i="5"/>
  <c r="C2263" i="5"/>
  <c r="V2263" i="5" s="1"/>
  <c r="E2263" i="5" s="1"/>
  <c r="C2264" i="5"/>
  <c r="C2265" i="5"/>
  <c r="C2266" i="5"/>
  <c r="C2267" i="5"/>
  <c r="C2268" i="5"/>
  <c r="V2268" i="5" s="1"/>
  <c r="C2269" i="5"/>
  <c r="V2269" i="5" s="1"/>
  <c r="E2269" i="5" s="1"/>
  <c r="C2270" i="5"/>
  <c r="V2270" i="5" s="1"/>
  <c r="E2270" i="5" s="1"/>
  <c r="C2271" i="5"/>
  <c r="C2272" i="5"/>
  <c r="C2273" i="5"/>
  <c r="C2274" i="5"/>
  <c r="C2275" i="5"/>
  <c r="C2276" i="5"/>
  <c r="C2277" i="5"/>
  <c r="C2278" i="5"/>
  <c r="C2279" i="5"/>
  <c r="C2280" i="5"/>
  <c r="V2280" i="5" s="1"/>
  <c r="C2281" i="5"/>
  <c r="V2281" i="5" s="1"/>
  <c r="C2282" i="5"/>
  <c r="V2282" i="5" s="1"/>
  <c r="E2282" i="5" s="1"/>
  <c r="C2283" i="5"/>
  <c r="C2284" i="5"/>
  <c r="C2285" i="5"/>
  <c r="C2286" i="5"/>
  <c r="C2287" i="5"/>
  <c r="C2288" i="5"/>
  <c r="C2289" i="5"/>
  <c r="C2290" i="5"/>
  <c r="C2291" i="5"/>
  <c r="C2292" i="5"/>
  <c r="V2292" i="5" s="1"/>
  <c r="C2293" i="5"/>
  <c r="C2294" i="5"/>
  <c r="V2294" i="5" s="1"/>
  <c r="E2294" i="5" s="1"/>
  <c r="C2295" i="5"/>
  <c r="C2296" i="5"/>
  <c r="C2297" i="5"/>
  <c r="C2298" i="5"/>
  <c r="C2299" i="5"/>
  <c r="C2300" i="5"/>
  <c r="C2301" i="5"/>
  <c r="C2302" i="5"/>
  <c r="C2303" i="5"/>
  <c r="C2304" i="5"/>
  <c r="V2304" i="5" s="1"/>
  <c r="C2305" i="5"/>
  <c r="V2305" i="5" s="1"/>
  <c r="C2306" i="5"/>
  <c r="V2306" i="5" s="1"/>
  <c r="E2306" i="5" s="1"/>
  <c r="C2307" i="5"/>
  <c r="C2308" i="5"/>
  <c r="C2309" i="5"/>
  <c r="C2310" i="5"/>
  <c r="C2311" i="5"/>
  <c r="C2312" i="5"/>
  <c r="C2313" i="5"/>
  <c r="C2314" i="5"/>
  <c r="C2315" i="5"/>
  <c r="C2316" i="5"/>
  <c r="V2316" i="5" s="1"/>
  <c r="E2316" i="5" s="1"/>
  <c r="C2317" i="5"/>
  <c r="V2317" i="5" s="1"/>
  <c r="E2317" i="5" s="1"/>
  <c r="C2318" i="5"/>
  <c r="V2318" i="5" s="1"/>
  <c r="E2318" i="5" s="1"/>
  <c r="C2319" i="5"/>
  <c r="C2320" i="5"/>
  <c r="C2321" i="5"/>
  <c r="C2322" i="5"/>
  <c r="C2323" i="5"/>
  <c r="V2323" i="5" s="1"/>
  <c r="E2323" i="5" s="1"/>
  <c r="C2324" i="5"/>
  <c r="C2325" i="5"/>
  <c r="C2326" i="5"/>
  <c r="C2327" i="5"/>
  <c r="C2328" i="5"/>
  <c r="V2328" i="5" s="1"/>
  <c r="C2329" i="5"/>
  <c r="V2329" i="5" s="1"/>
  <c r="E2329" i="5" s="1"/>
  <c r="C2330" i="5"/>
  <c r="V2330" i="5" s="1"/>
  <c r="E2330" i="5" s="1"/>
  <c r="C2331" i="5"/>
  <c r="C2332" i="5"/>
  <c r="C2333" i="5"/>
  <c r="C2334" i="5"/>
  <c r="C2335" i="5"/>
  <c r="V2335" i="5" s="1"/>
  <c r="E2335" i="5" s="1"/>
  <c r="C2336" i="5"/>
  <c r="C2337" i="5"/>
  <c r="C2338" i="5"/>
  <c r="C2339" i="5"/>
  <c r="C2340" i="5"/>
  <c r="V2340" i="5" s="1"/>
  <c r="C2341" i="5"/>
  <c r="C2342" i="5"/>
  <c r="C2343" i="5"/>
  <c r="C2344" i="5"/>
  <c r="C2345" i="5"/>
  <c r="C2346" i="5"/>
  <c r="C2347" i="5"/>
  <c r="V2347" i="5" s="1"/>
  <c r="E2347" i="5" s="1"/>
  <c r="C2348" i="5"/>
  <c r="C2349" i="5"/>
  <c r="C2350" i="5"/>
  <c r="C2351" i="5"/>
  <c r="C2352" i="5"/>
  <c r="V2352" i="5" s="1"/>
  <c r="C2353" i="5"/>
  <c r="V2353" i="5" s="1"/>
  <c r="E2353" i="5" s="1"/>
  <c r="C2354" i="5"/>
  <c r="V2354" i="5" s="1"/>
  <c r="E2354" i="5" s="1"/>
  <c r="C2355" i="5"/>
  <c r="C2356" i="5"/>
  <c r="C2357" i="5"/>
  <c r="C2358" i="5"/>
  <c r="C2359" i="5"/>
  <c r="C2360" i="5"/>
  <c r="C2361" i="5"/>
  <c r="C2362" i="5"/>
  <c r="C2363" i="5"/>
  <c r="C2364" i="5"/>
  <c r="V2364" i="5" s="1"/>
  <c r="C2365" i="5"/>
  <c r="V2365" i="5" s="1"/>
  <c r="E2365" i="5" s="1"/>
  <c r="C2366" i="5"/>
  <c r="V2366" i="5" s="1"/>
  <c r="E2366" i="5" s="1"/>
  <c r="C2367" i="5"/>
  <c r="C2368" i="5"/>
  <c r="C2369" i="5"/>
  <c r="C2370" i="5"/>
  <c r="C2371" i="5"/>
  <c r="C2372" i="5"/>
  <c r="C2373" i="5"/>
  <c r="C2374" i="5"/>
  <c r="C2375" i="5"/>
  <c r="C2376" i="5"/>
  <c r="V2376" i="5" s="1"/>
  <c r="C2377" i="5"/>
  <c r="V2377" i="5" s="1"/>
  <c r="C2378" i="5"/>
  <c r="V2378" i="5" s="1"/>
  <c r="E2378" i="5" s="1"/>
  <c r="C2379" i="5"/>
  <c r="C2380" i="5"/>
  <c r="C2381" i="5"/>
  <c r="C2382" i="5"/>
  <c r="C2383" i="5"/>
  <c r="C2384" i="5"/>
  <c r="C2385" i="5"/>
  <c r="C2386" i="5"/>
  <c r="C2387" i="5"/>
  <c r="C2388" i="5"/>
  <c r="V2388" i="5" s="1"/>
  <c r="E2388" i="5" s="1"/>
  <c r="C2389" i="5"/>
  <c r="V2389" i="5" s="1"/>
  <c r="C2390" i="5"/>
  <c r="C2391" i="5"/>
  <c r="C2392" i="5"/>
  <c r="C2393" i="5"/>
  <c r="C2394" i="5"/>
  <c r="C2395" i="5"/>
  <c r="C2396" i="5"/>
  <c r="C2397" i="5"/>
  <c r="C2398" i="5"/>
  <c r="C2399" i="5"/>
  <c r="C2400" i="5"/>
  <c r="V2400" i="5" s="1"/>
  <c r="C2401" i="5"/>
  <c r="C2402" i="5"/>
  <c r="C2403" i="5"/>
  <c r="C2404" i="5"/>
  <c r="C2405" i="5"/>
  <c r="C2406" i="5"/>
  <c r="C2407" i="5"/>
  <c r="C2408" i="5"/>
  <c r="C2409" i="5"/>
  <c r="C2410" i="5"/>
  <c r="C2411" i="5"/>
  <c r="C2412" i="5"/>
  <c r="V2412" i="5" s="1"/>
  <c r="C2413" i="5"/>
  <c r="V2413" i="5" s="1"/>
  <c r="E2413" i="5" s="1"/>
  <c r="C2414" i="5"/>
  <c r="V2414" i="5" s="1"/>
  <c r="E2414" i="5" s="1"/>
  <c r="C2415" i="5"/>
  <c r="C2416" i="5"/>
  <c r="C2417" i="5"/>
  <c r="C2418" i="5"/>
  <c r="C2419" i="5"/>
  <c r="C2420" i="5"/>
  <c r="C2421" i="5"/>
  <c r="C2422" i="5"/>
  <c r="C2423" i="5"/>
  <c r="C2424" i="5"/>
  <c r="V2424" i="5" s="1"/>
  <c r="C2425" i="5"/>
  <c r="V2425" i="5" s="1"/>
  <c r="E2425" i="5" s="1"/>
  <c r="C2426" i="5"/>
  <c r="V2426" i="5" s="1"/>
  <c r="C2427" i="5"/>
  <c r="C2428" i="5"/>
  <c r="C2429" i="5"/>
  <c r="C2430" i="5"/>
  <c r="C2431" i="5"/>
  <c r="C2432" i="5"/>
  <c r="C2433" i="5"/>
  <c r="C2434" i="5"/>
  <c r="C2435" i="5"/>
  <c r="C2436" i="5"/>
  <c r="V2436" i="5" s="1"/>
  <c r="C2437" i="5"/>
  <c r="C2438" i="5"/>
  <c r="V2438" i="5" s="1"/>
  <c r="E2438" i="5" s="1"/>
  <c r="C2439" i="5"/>
  <c r="C2440" i="5"/>
  <c r="C2441" i="5"/>
  <c r="C2442" i="5"/>
  <c r="C2443" i="5"/>
  <c r="C2444" i="5"/>
  <c r="C2445" i="5"/>
  <c r="C2446" i="5"/>
  <c r="C2447" i="5"/>
  <c r="C2448" i="5"/>
  <c r="V2448" i="5" s="1"/>
  <c r="C2449" i="5"/>
  <c r="C2450" i="5"/>
  <c r="C2451" i="5"/>
  <c r="C2452" i="5"/>
  <c r="C2453" i="5"/>
  <c r="C2454" i="5"/>
  <c r="C2455" i="5"/>
  <c r="C2456" i="5"/>
  <c r="C2457" i="5"/>
  <c r="C2458" i="5"/>
  <c r="C2459" i="5"/>
  <c r="C2460" i="5"/>
  <c r="V2460" i="5" s="1"/>
  <c r="C2461" i="5"/>
  <c r="V2461" i="5" s="1"/>
  <c r="E2461" i="5" s="1"/>
  <c r="C2462" i="5"/>
  <c r="V2462" i="5" s="1"/>
  <c r="E2462" i="5" s="1"/>
  <c r="C2463" i="5"/>
  <c r="C2464" i="5"/>
  <c r="C2465" i="5"/>
  <c r="C2466" i="5"/>
  <c r="C2467" i="5"/>
  <c r="C2468" i="5"/>
  <c r="C2469" i="5"/>
  <c r="C2470" i="5"/>
  <c r="C2471" i="5"/>
  <c r="C2472" i="5"/>
  <c r="V2472" i="5" s="1"/>
  <c r="C2473" i="5"/>
  <c r="V2473" i="5" s="1"/>
  <c r="C2474" i="5"/>
  <c r="V2474" i="5" s="1"/>
  <c r="E2474" i="5" s="1"/>
  <c r="C2475" i="5"/>
  <c r="C2476" i="5"/>
  <c r="C2477" i="5"/>
  <c r="C2478" i="5"/>
  <c r="C2479" i="5"/>
  <c r="C2480" i="5"/>
  <c r="C2481" i="5"/>
  <c r="C2482" i="5"/>
  <c r="C2483" i="5"/>
  <c r="C2484" i="5"/>
  <c r="V2484" i="5" s="1"/>
  <c r="C2485" i="5"/>
  <c r="V2485" i="5" s="1"/>
  <c r="E2485" i="5" s="1"/>
  <c r="C2486" i="5"/>
  <c r="V2486" i="5" s="1"/>
  <c r="E2486" i="5" s="1"/>
  <c r="C2487" i="5"/>
  <c r="C2488" i="5"/>
  <c r="C2489" i="5"/>
  <c r="C2490" i="5"/>
  <c r="C2491" i="5"/>
  <c r="C2492" i="5"/>
  <c r="C2493" i="5"/>
  <c r="C2494" i="5"/>
  <c r="C2495" i="5"/>
  <c r="C2496" i="5"/>
  <c r="V2496" i="5" s="1"/>
  <c r="C2497" i="5"/>
  <c r="V2497" i="5" s="1"/>
  <c r="E2497" i="5" s="1"/>
  <c r="C2498" i="5"/>
  <c r="V2498" i="5" s="1"/>
  <c r="E2498" i="5" s="1"/>
  <c r="C2499" i="5"/>
  <c r="C2500" i="5"/>
  <c r="C2501" i="5"/>
  <c r="C2502" i="5"/>
  <c r="C2503" i="5"/>
  <c r="C2504" i="5"/>
  <c r="V388" i="5"/>
  <c r="E388" i="5"/>
  <c r="V389" i="5"/>
  <c r="G389" i="5" s="1"/>
  <c r="E389" i="5"/>
  <c r="V390" i="5"/>
  <c r="E390" i="5" s="1"/>
  <c r="V391" i="5"/>
  <c r="E391" i="5"/>
  <c r="V392" i="5"/>
  <c r="E392" i="5"/>
  <c r="E393" i="5"/>
  <c r="V394" i="5"/>
  <c r="E394" i="5"/>
  <c r="V395" i="5"/>
  <c r="E395" i="5"/>
  <c r="V396" i="5"/>
  <c r="E396" i="5"/>
  <c r="E398" i="5"/>
  <c r="E399" i="5"/>
  <c r="V400" i="5"/>
  <c r="V401" i="5"/>
  <c r="V402" i="5"/>
  <c r="E402" i="5"/>
  <c r="V403" i="5"/>
  <c r="E403" i="5"/>
  <c r="V404" i="5"/>
  <c r="V406" i="5"/>
  <c r="E406" i="5"/>
  <c r="E407" i="5"/>
  <c r="V410" i="5"/>
  <c r="G410" i="5" s="1"/>
  <c r="E410" i="5"/>
  <c r="E411" i="5"/>
  <c r="V412" i="5"/>
  <c r="E412" i="5"/>
  <c r="V413" i="5"/>
  <c r="V414" i="5"/>
  <c r="E414" i="5" s="1"/>
  <c r="V415" i="5"/>
  <c r="E416" i="5"/>
  <c r="E417" i="5"/>
  <c r="V418" i="5"/>
  <c r="E418" i="5"/>
  <c r="V419" i="5"/>
  <c r="E419" i="5"/>
  <c r="E420" i="5"/>
  <c r="V422" i="5"/>
  <c r="E422" i="5" s="1"/>
  <c r="V424" i="5"/>
  <c r="E424" i="5"/>
  <c r="X424" i="5" s="1"/>
  <c r="V425" i="5"/>
  <c r="V426" i="5"/>
  <c r="E426" i="5" s="1"/>
  <c r="V427" i="5"/>
  <c r="E427" i="5"/>
  <c r="V428" i="5"/>
  <c r="E428" i="5"/>
  <c r="V430" i="5"/>
  <c r="E430" i="5"/>
  <c r="V431" i="5"/>
  <c r="E431" i="5"/>
  <c r="V432" i="5"/>
  <c r="E432" i="5"/>
  <c r="X432" i="5" s="1"/>
  <c r="E434" i="5"/>
  <c r="E435" i="5"/>
  <c r="V436" i="5"/>
  <c r="E436" i="5" s="1"/>
  <c r="V437" i="5"/>
  <c r="E437" i="5"/>
  <c r="V438" i="5"/>
  <c r="G438" i="5" s="1"/>
  <c r="E438" i="5"/>
  <c r="V439" i="5"/>
  <c r="E439" i="5" s="1"/>
  <c r="V440" i="5"/>
  <c r="E440" i="5" s="1"/>
  <c r="V442" i="5"/>
  <c r="E442" i="5"/>
  <c r="V443" i="5"/>
  <c r="E446" i="5"/>
  <c r="E447" i="5"/>
  <c r="V448" i="5"/>
  <c r="E448" i="5"/>
  <c r="V449" i="5"/>
  <c r="E449" i="5" s="1"/>
  <c r="V450" i="5"/>
  <c r="G450" i="5" s="1"/>
  <c r="E450" i="5"/>
  <c r="V451" i="5"/>
  <c r="E451" i="5"/>
  <c r="V452" i="5"/>
  <c r="E452" i="5" s="1"/>
  <c r="V454" i="5"/>
  <c r="E454" i="5" s="1"/>
  <c r="V455" i="5"/>
  <c r="E455" i="5"/>
  <c r="V456" i="5"/>
  <c r="V460" i="5"/>
  <c r="E460" i="5" s="1"/>
  <c r="V461" i="5"/>
  <c r="E461" i="5" s="1"/>
  <c r="V462" i="5"/>
  <c r="E462" i="5"/>
  <c r="V463" i="5"/>
  <c r="E463" i="5"/>
  <c r="V464" i="5"/>
  <c r="E464" i="5"/>
  <c r="V466" i="5"/>
  <c r="E466" i="5"/>
  <c r="V467" i="5"/>
  <c r="E467" i="5"/>
  <c r="V468" i="5"/>
  <c r="E468" i="5" s="1"/>
  <c r="E471" i="5"/>
  <c r="V472" i="5"/>
  <c r="E472" i="5" s="1"/>
  <c r="V473" i="5"/>
  <c r="E473" i="5"/>
  <c r="V474" i="5"/>
  <c r="E474" i="5"/>
  <c r="V475" i="5"/>
  <c r="E475" i="5" s="1"/>
  <c r="E476" i="5"/>
  <c r="E477" i="5"/>
  <c r="V478" i="5"/>
  <c r="E478" i="5"/>
  <c r="V484" i="5"/>
  <c r="E484" i="5"/>
  <c r="V485" i="5"/>
  <c r="E485" i="5" s="1"/>
  <c r="V486" i="5"/>
  <c r="E486" i="5" s="1"/>
  <c r="V487" i="5"/>
  <c r="E487" i="5"/>
  <c r="V488" i="5"/>
  <c r="E488" i="5"/>
  <c r="V490" i="5"/>
  <c r="E490" i="5"/>
  <c r="V491" i="5"/>
  <c r="E491" i="5" s="1"/>
  <c r="E495" i="5"/>
  <c r="V496" i="5"/>
  <c r="V497" i="5"/>
  <c r="E497" i="5"/>
  <c r="V498" i="5"/>
  <c r="E498" i="5" s="1"/>
  <c r="V499" i="5"/>
  <c r="E499" i="5" s="1"/>
  <c r="V500" i="5"/>
  <c r="E500" i="5" s="1"/>
  <c r="V502" i="5"/>
  <c r="E502" i="5" s="1"/>
  <c r="V503" i="5"/>
  <c r="E503" i="5"/>
  <c r="E507" i="5"/>
  <c r="V508" i="5"/>
  <c r="E508" i="5"/>
  <c r="V509" i="5"/>
  <c r="E509" i="5"/>
  <c r="V510" i="5"/>
  <c r="E510" i="5" s="1"/>
  <c r="V511" i="5"/>
  <c r="E511" i="5" s="1"/>
  <c r="E512" i="5"/>
  <c r="E513" i="5"/>
  <c r="V514" i="5"/>
  <c r="E514" i="5"/>
  <c r="E516" i="5"/>
  <c r="E517" i="5"/>
  <c r="V520" i="5"/>
  <c r="G520" i="5" s="1"/>
  <c r="V521" i="5"/>
  <c r="E521" i="5" s="1"/>
  <c r="V522" i="5"/>
  <c r="E522" i="5"/>
  <c r="V523" i="5"/>
  <c r="E523" i="5"/>
  <c r="V524" i="5"/>
  <c r="E524" i="5" s="1"/>
  <c r="E525" i="5"/>
  <c r="V526" i="5"/>
  <c r="E526" i="5"/>
  <c r="V527" i="5"/>
  <c r="V528" i="5"/>
  <c r="E528" i="5" s="1"/>
  <c r="V532" i="5"/>
  <c r="E532" i="5"/>
  <c r="V533" i="5"/>
  <c r="E533" i="5"/>
  <c r="V534" i="5"/>
  <c r="E534" i="5"/>
  <c r="V535" i="5"/>
  <c r="E535" i="5" s="1"/>
  <c r="E537" i="5"/>
  <c r="V538" i="5"/>
  <c r="E538" i="5"/>
  <c r="V539" i="5"/>
  <c r="E539" i="5" s="1"/>
  <c r="V544" i="5"/>
  <c r="E544" i="5" s="1"/>
  <c r="V545" i="5"/>
  <c r="E545" i="5" s="1"/>
  <c r="V546" i="5"/>
  <c r="E546" i="5" s="1"/>
  <c r="V547" i="5"/>
  <c r="E547" i="5"/>
  <c r="V548" i="5"/>
  <c r="E548" i="5" s="1"/>
  <c r="V550" i="5"/>
  <c r="E550" i="5"/>
  <c r="E551" i="5"/>
  <c r="X551" i="5" s="1"/>
  <c r="V552" i="5"/>
  <c r="E552" i="5" s="1"/>
  <c r="E555" i="5"/>
  <c r="V556" i="5"/>
  <c r="E556" i="5"/>
  <c r="V557" i="5"/>
  <c r="E557" i="5" s="1"/>
  <c r="V558" i="5"/>
  <c r="E558" i="5"/>
  <c r="V559" i="5"/>
  <c r="E559" i="5"/>
  <c r="V560" i="5"/>
  <c r="V562" i="5"/>
  <c r="V563" i="5"/>
  <c r="E563" i="5"/>
  <c r="V566" i="5"/>
  <c r="E566" i="5" s="1"/>
  <c r="E567" i="5"/>
  <c r="V568" i="5"/>
  <c r="E568" i="5"/>
  <c r="V569" i="5"/>
  <c r="E569" i="5"/>
  <c r="V570" i="5"/>
  <c r="E570" i="5" s="1"/>
  <c r="V571" i="5"/>
  <c r="E571" i="5" s="1"/>
  <c r="E572" i="5"/>
  <c r="E573" i="5"/>
  <c r="V574" i="5"/>
  <c r="E574" i="5"/>
  <c r="V575" i="5"/>
  <c r="E575" i="5"/>
  <c r="E579" i="5"/>
  <c r="V580" i="5"/>
  <c r="E580" i="5"/>
  <c r="V581" i="5"/>
  <c r="E581" i="5"/>
  <c r="V583" i="5"/>
  <c r="E583" i="5" s="1"/>
  <c r="V584" i="5"/>
  <c r="E584" i="5" s="1"/>
  <c r="E585" i="5"/>
  <c r="V586" i="5"/>
  <c r="E586" i="5"/>
  <c r="V587" i="5"/>
  <c r="E587" i="5"/>
  <c r="E588" i="5"/>
  <c r="E591" i="5"/>
  <c r="V592" i="5"/>
  <c r="V593" i="5"/>
  <c r="E593" i="5"/>
  <c r="V598" i="5"/>
  <c r="E598" i="5"/>
  <c r="V599" i="5"/>
  <c r="V604" i="5"/>
  <c r="E604" i="5"/>
  <c r="V605" i="5"/>
  <c r="E605" i="5" s="1"/>
  <c r="V608" i="5"/>
  <c r="E608" i="5"/>
  <c r="V610" i="5"/>
  <c r="E610" i="5"/>
  <c r="V611" i="5"/>
  <c r="E611" i="5"/>
  <c r="V612" i="5"/>
  <c r="E612" i="5" s="1"/>
  <c r="E615" i="5"/>
  <c r="V616" i="5"/>
  <c r="E616" i="5" s="1"/>
  <c r="V617" i="5"/>
  <c r="E617" i="5" s="1"/>
  <c r="V620" i="5"/>
  <c r="E620" i="5" s="1"/>
  <c r="E621" i="5"/>
  <c r="V622" i="5"/>
  <c r="E622" i="5" s="1"/>
  <c r="E623" i="5"/>
  <c r="E625" i="5"/>
  <c r="E627" i="5"/>
  <c r="V628" i="5"/>
  <c r="E628" i="5"/>
  <c r="V629" i="5"/>
  <c r="E629" i="5" s="1"/>
  <c r="E632" i="5"/>
  <c r="E633" i="5"/>
  <c r="V634" i="5"/>
  <c r="E634" i="5"/>
  <c r="V640" i="5"/>
  <c r="E640" i="5"/>
  <c r="V641" i="5"/>
  <c r="V644" i="5"/>
  <c r="E644" i="5" s="1"/>
  <c r="E645" i="5"/>
  <c r="V646" i="5"/>
  <c r="E646" i="5"/>
  <c r="V647" i="5"/>
  <c r="E647" i="5"/>
  <c r="E648" i="5"/>
  <c r="E651" i="5"/>
  <c r="V652" i="5"/>
  <c r="E652" i="5" s="1"/>
  <c r="V653" i="5"/>
  <c r="E653" i="5"/>
  <c r="V656" i="5"/>
  <c r="E656" i="5" s="1"/>
  <c r="E657" i="5"/>
  <c r="V658" i="5"/>
  <c r="E658" i="5" s="1"/>
  <c r="V659" i="5"/>
  <c r="E659" i="5"/>
  <c r="E663" i="5"/>
  <c r="V664" i="5"/>
  <c r="E664" i="5"/>
  <c r="V665" i="5"/>
  <c r="E665" i="5" s="1"/>
  <c r="V668" i="5"/>
  <c r="E668" i="5" s="1"/>
  <c r="E669" i="5"/>
  <c r="V670" i="5"/>
  <c r="E670" i="5"/>
  <c r="V676" i="5"/>
  <c r="E676" i="5" s="1"/>
  <c r="V677" i="5"/>
  <c r="E677" i="5" s="1"/>
  <c r="V680" i="5"/>
  <c r="E680" i="5"/>
  <c r="V682" i="5"/>
  <c r="E682" i="5"/>
  <c r="V683" i="5"/>
  <c r="E683" i="5"/>
  <c r="V684" i="5"/>
  <c r="E684" i="5" s="1"/>
  <c r="E687" i="5"/>
  <c r="V688" i="5"/>
  <c r="E688" i="5" s="1"/>
  <c r="V689" i="5"/>
  <c r="E689" i="5"/>
  <c r="V692" i="5"/>
  <c r="E692" i="5" s="1"/>
  <c r="E693" i="5"/>
  <c r="V694" i="5"/>
  <c r="E694" i="5" s="1"/>
  <c r="E695" i="5"/>
  <c r="V697" i="5"/>
  <c r="E697" i="5"/>
  <c r="E699" i="5"/>
  <c r="V700" i="5"/>
  <c r="E700" i="5" s="1"/>
  <c r="V701" i="5"/>
  <c r="E701" i="5" s="1"/>
  <c r="V704" i="5"/>
  <c r="E704" i="5"/>
  <c r="V706" i="5"/>
  <c r="E706" i="5"/>
  <c r="V707" i="5"/>
  <c r="E707" i="5" s="1"/>
  <c r="E711" i="5"/>
  <c r="V712" i="5"/>
  <c r="E712" i="5" s="1"/>
  <c r="V713" i="5"/>
  <c r="E713" i="5"/>
  <c r="V716" i="5"/>
  <c r="V718" i="5"/>
  <c r="E718" i="5" s="1"/>
  <c r="V719" i="5"/>
  <c r="E719" i="5" s="1"/>
  <c r="E723" i="5"/>
  <c r="V724" i="5"/>
  <c r="E724" i="5"/>
  <c r="V725" i="5"/>
  <c r="E725" i="5"/>
  <c r="V728" i="5"/>
  <c r="V730" i="5"/>
  <c r="E730" i="5" s="1"/>
  <c r="V731" i="5"/>
  <c r="E731" i="5"/>
  <c r="V732" i="5"/>
  <c r="E732" i="5" s="1"/>
  <c r="E735" i="5"/>
  <c r="V736" i="5"/>
  <c r="V737" i="5"/>
  <c r="E737" i="5"/>
  <c r="V740" i="5"/>
  <c r="E740" i="5" s="1"/>
  <c r="E741" i="5"/>
  <c r="V742" i="5"/>
  <c r="E742" i="5"/>
  <c r="V743" i="5"/>
  <c r="E743" i="5" s="1"/>
  <c r="V748" i="5"/>
  <c r="E748" i="5"/>
  <c r="V749" i="5"/>
  <c r="E749" i="5"/>
  <c r="E753" i="5"/>
  <c r="V754" i="5"/>
  <c r="E754" i="5"/>
  <c r="V755" i="5"/>
  <c r="E755" i="5" s="1"/>
  <c r="E756" i="5"/>
  <c r="V760" i="5"/>
  <c r="E760" i="5" s="1"/>
  <c r="V761" i="5"/>
  <c r="E761" i="5" s="1"/>
  <c r="V762" i="5"/>
  <c r="E762" i="5" s="1"/>
  <c r="V764" i="5"/>
  <c r="E765" i="5"/>
  <c r="V766" i="5"/>
  <c r="E766" i="5"/>
  <c r="E767" i="5"/>
  <c r="E771" i="5"/>
  <c r="V772" i="5"/>
  <c r="E772" i="5" s="1"/>
  <c r="V773" i="5"/>
  <c r="E773" i="5" s="1"/>
  <c r="V776" i="5"/>
  <c r="E776" i="5" s="1"/>
  <c r="E777" i="5"/>
  <c r="V778" i="5"/>
  <c r="E778" i="5"/>
  <c r="V779" i="5"/>
  <c r="E779" i="5" s="1"/>
  <c r="E781" i="5"/>
  <c r="E783" i="5"/>
  <c r="V784" i="5"/>
  <c r="E784" i="5"/>
  <c r="V785" i="5"/>
  <c r="E785" i="5"/>
  <c r="X785" i="5" s="1"/>
  <c r="E788" i="5"/>
  <c r="V790" i="5"/>
  <c r="E790" i="5" s="1"/>
  <c r="E791" i="5"/>
  <c r="E792" i="5"/>
  <c r="V796" i="5"/>
  <c r="E796" i="5" s="1"/>
  <c r="V797" i="5"/>
  <c r="E797" i="5" s="1"/>
  <c r="V800" i="5"/>
  <c r="E800" i="5"/>
  <c r="E801" i="5"/>
  <c r="V802" i="5"/>
  <c r="E802" i="5"/>
  <c r="V803" i="5"/>
  <c r="E803" i="5"/>
  <c r="V804" i="5"/>
  <c r="E804" i="5" s="1"/>
  <c r="E805" i="5"/>
  <c r="E807" i="5"/>
  <c r="V808" i="5"/>
  <c r="E808" i="5"/>
  <c r="V809" i="5"/>
  <c r="E809" i="5"/>
  <c r="E813" i="5"/>
  <c r="V814" i="5"/>
  <c r="V815" i="5"/>
  <c r="V820" i="5"/>
  <c r="E820" i="5"/>
  <c r="V821" i="5"/>
  <c r="E821" i="5" s="1"/>
  <c r="V824" i="5"/>
  <c r="E825" i="5"/>
  <c r="X825" i="5" s="1"/>
  <c r="V826" i="5"/>
  <c r="E826" i="5"/>
  <c r="V827" i="5"/>
  <c r="E827" i="5"/>
  <c r="V828" i="5"/>
  <c r="G828" i="5" s="1"/>
  <c r="E828" i="5"/>
  <c r="V829" i="5"/>
  <c r="E831" i="5"/>
  <c r="V832" i="5"/>
  <c r="E832" i="5" s="1"/>
  <c r="V833" i="5"/>
  <c r="E833" i="5" s="1"/>
  <c r="V836" i="5"/>
  <c r="E836" i="5" s="1"/>
  <c r="V838" i="5"/>
  <c r="E838" i="5"/>
  <c r="E839" i="5"/>
  <c r="V840" i="5"/>
  <c r="E840" i="5" s="1"/>
  <c r="E843" i="5"/>
  <c r="V844" i="5"/>
  <c r="E844" i="5"/>
  <c r="V845" i="5"/>
  <c r="E845" i="5" s="1"/>
  <c r="V848" i="5"/>
  <c r="E849" i="5"/>
  <c r="V850" i="5"/>
  <c r="E850" i="5"/>
  <c r="V851" i="5"/>
  <c r="E851" i="5"/>
  <c r="E852" i="5"/>
  <c r="E855" i="5"/>
  <c r="V856" i="5"/>
  <c r="E856" i="5" s="1"/>
  <c r="V857" i="5"/>
  <c r="E857" i="5" s="1"/>
  <c r="V860" i="5"/>
  <c r="E861" i="5"/>
  <c r="V862" i="5"/>
  <c r="E862" i="5"/>
  <c r="V863" i="5"/>
  <c r="E863" i="5" s="1"/>
  <c r="E867" i="5"/>
  <c r="V868" i="5"/>
  <c r="E868" i="5" s="1"/>
  <c r="V869" i="5"/>
  <c r="E869" i="5"/>
  <c r="V872" i="5"/>
  <c r="E872" i="5" s="1"/>
  <c r="V874" i="5"/>
  <c r="E874" i="5" s="1"/>
  <c r="V875" i="5"/>
  <c r="E875" i="5" s="1"/>
  <c r="E879" i="5"/>
  <c r="V880" i="5"/>
  <c r="E880" i="5"/>
  <c r="V881" i="5"/>
  <c r="E881" i="5" s="1"/>
  <c r="V884" i="5"/>
  <c r="E884" i="5" s="1"/>
  <c r="E885" i="5"/>
  <c r="V886" i="5"/>
  <c r="E886" i="5"/>
  <c r="V887" i="5"/>
  <c r="E887" i="5"/>
  <c r="V889" i="5"/>
  <c r="E889" i="5" s="1"/>
  <c r="V892" i="5"/>
  <c r="E892" i="5"/>
  <c r="V893" i="5"/>
  <c r="E893" i="5" s="1"/>
  <c r="V896" i="5"/>
  <c r="E896" i="5"/>
  <c r="V898" i="5"/>
  <c r="E898" i="5"/>
  <c r="V899" i="5"/>
  <c r="E899" i="5" s="1"/>
  <c r="V900" i="5"/>
  <c r="E900" i="5" s="1"/>
  <c r="V901" i="5"/>
  <c r="E901" i="5" s="1"/>
  <c r="E903" i="5"/>
  <c r="V904" i="5"/>
  <c r="E904" i="5" s="1"/>
  <c r="V905" i="5"/>
  <c r="E905" i="5" s="1"/>
  <c r="V908" i="5"/>
  <c r="E908" i="5"/>
  <c r="E909" i="5"/>
  <c r="V910" i="5"/>
  <c r="E910" i="5" s="1"/>
  <c r="V913" i="5"/>
  <c r="E915" i="5"/>
  <c r="V916" i="5"/>
  <c r="E916" i="5"/>
  <c r="V917" i="5"/>
  <c r="E917" i="5" s="1"/>
  <c r="V920" i="5"/>
  <c r="E920" i="5" s="1"/>
  <c r="E921" i="5"/>
  <c r="V922" i="5"/>
  <c r="E922" i="5"/>
  <c r="V923" i="5"/>
  <c r="E923" i="5" s="1"/>
  <c r="E924" i="5"/>
  <c r="V926" i="5"/>
  <c r="E926" i="5"/>
  <c r="E927" i="5"/>
  <c r="V928" i="5"/>
  <c r="E928" i="5" s="1"/>
  <c r="V929" i="5"/>
  <c r="E929" i="5"/>
  <c r="V932" i="5"/>
  <c r="E933" i="5"/>
  <c r="V934" i="5"/>
  <c r="E934" i="5" s="1"/>
  <c r="V935" i="5"/>
  <c r="E935" i="5"/>
  <c r="E936" i="5"/>
  <c r="E937" i="5"/>
  <c r="E939" i="5"/>
  <c r="V940" i="5"/>
  <c r="E940" i="5"/>
  <c r="V941" i="5"/>
  <c r="E941" i="5"/>
  <c r="V944" i="5"/>
  <c r="E944" i="5" s="1"/>
  <c r="E945" i="5"/>
  <c r="V946" i="5"/>
  <c r="E946" i="5" s="1"/>
  <c r="E949" i="5"/>
  <c r="E951" i="5"/>
  <c r="V952" i="5"/>
  <c r="E952" i="5" s="1"/>
  <c r="V953" i="5"/>
  <c r="E953" i="5"/>
  <c r="V956" i="5"/>
  <c r="E957" i="5"/>
  <c r="V958" i="5"/>
  <c r="E958" i="5"/>
  <c r="V959" i="5"/>
  <c r="E959" i="5"/>
  <c r="V960" i="5"/>
  <c r="E960" i="5" s="1"/>
  <c r="E963" i="5"/>
  <c r="V964" i="5"/>
  <c r="E964" i="5"/>
  <c r="V965" i="5"/>
  <c r="E965" i="5" s="1"/>
  <c r="V968" i="5"/>
  <c r="E968" i="5" s="1"/>
  <c r="E969" i="5"/>
  <c r="V970" i="5"/>
  <c r="E970" i="5"/>
  <c r="V971" i="5"/>
  <c r="E971" i="5" s="1"/>
  <c r="V972" i="5"/>
  <c r="E972" i="5" s="1"/>
  <c r="E975" i="5"/>
  <c r="V976" i="5"/>
  <c r="E976" i="5"/>
  <c r="V977" i="5"/>
  <c r="E977" i="5"/>
  <c r="E980" i="5"/>
  <c r="E981" i="5"/>
  <c r="V982" i="5"/>
  <c r="E982" i="5" s="1"/>
  <c r="V983" i="5"/>
  <c r="E983" i="5"/>
  <c r="V985" i="5"/>
  <c r="E985" i="5"/>
  <c r="V986" i="5"/>
  <c r="E987" i="5"/>
  <c r="V988" i="5"/>
  <c r="E988" i="5" s="1"/>
  <c r="V989" i="5"/>
  <c r="E989" i="5"/>
  <c r="V992" i="5"/>
  <c r="E992" i="5" s="1"/>
  <c r="V994" i="5"/>
  <c r="E994" i="5"/>
  <c r="V995" i="5"/>
  <c r="E995" i="5"/>
  <c r="E999" i="5"/>
  <c r="V1000" i="5"/>
  <c r="E1000" i="5"/>
  <c r="V1001" i="5"/>
  <c r="E1001" i="5"/>
  <c r="V1004" i="5"/>
  <c r="E1004" i="5" s="1"/>
  <c r="E1005" i="5"/>
  <c r="V1006" i="5"/>
  <c r="E1006" i="5" s="1"/>
  <c r="V1007" i="5"/>
  <c r="E1007" i="5" s="1"/>
  <c r="V1008" i="5"/>
  <c r="E1008" i="5"/>
  <c r="E1009" i="5"/>
  <c r="E1011" i="5"/>
  <c r="V1012" i="5"/>
  <c r="E1012" i="5"/>
  <c r="V1013" i="5"/>
  <c r="E1013" i="5"/>
  <c r="V1016" i="5"/>
  <c r="E1016" i="5"/>
  <c r="V1018" i="5"/>
  <c r="E1018" i="5" s="1"/>
  <c r="V1019" i="5"/>
  <c r="E1019" i="5" s="1"/>
  <c r="E1023" i="5"/>
  <c r="V1024" i="5"/>
  <c r="V1025" i="5"/>
  <c r="E1025" i="5" s="1"/>
  <c r="V1028" i="5"/>
  <c r="E1028" i="5" s="1"/>
  <c r="E1029" i="5"/>
  <c r="V1030" i="5"/>
  <c r="E1030" i="5"/>
  <c r="V1031" i="5"/>
  <c r="E1031" i="5" s="1"/>
  <c r="V1032" i="5"/>
  <c r="E1032" i="5" s="1"/>
  <c r="E1035" i="5"/>
  <c r="V1036" i="5"/>
  <c r="E1036" i="5"/>
  <c r="V1037" i="5"/>
  <c r="E1037" i="5" s="1"/>
  <c r="V1040" i="5"/>
  <c r="E1040" i="5"/>
  <c r="E1041" i="5"/>
  <c r="V1042" i="5"/>
  <c r="E1042" i="5"/>
  <c r="V1043" i="5"/>
  <c r="E1043" i="5"/>
  <c r="V1044" i="5"/>
  <c r="E1044" i="5" s="1"/>
  <c r="E1047" i="5"/>
  <c r="V1048" i="5"/>
  <c r="E1048" i="5" s="1"/>
  <c r="V1049" i="5"/>
  <c r="E1049" i="5" s="1"/>
  <c r="E1052" i="5"/>
  <c r="V1054" i="5"/>
  <c r="E1054" i="5" s="1"/>
  <c r="V1055" i="5"/>
  <c r="E1055" i="5"/>
  <c r="E1056" i="5"/>
  <c r="V1057" i="5"/>
  <c r="E1057" i="5" s="1"/>
  <c r="V1058" i="5"/>
  <c r="E1058" i="5" s="1"/>
  <c r="E1059" i="5"/>
  <c r="V1060" i="5"/>
  <c r="E1060" i="5" s="1"/>
  <c r="V1061" i="5"/>
  <c r="E1061" i="5" s="1"/>
  <c r="V1064" i="5"/>
  <c r="G1064" i="5" s="1"/>
  <c r="E1064" i="5"/>
  <c r="V1066" i="5"/>
  <c r="E1066" i="5" s="1"/>
  <c r="V1067" i="5"/>
  <c r="E1067" i="5" s="1"/>
  <c r="E1071" i="5"/>
  <c r="V1072" i="5"/>
  <c r="E1072" i="5"/>
  <c r="V1073" i="5"/>
  <c r="E1073" i="5" s="1"/>
  <c r="V1076" i="5"/>
  <c r="E1076" i="5"/>
  <c r="E1077" i="5"/>
  <c r="V1078" i="5"/>
  <c r="E1078" i="5" s="1"/>
  <c r="V1079" i="5"/>
  <c r="E1079" i="5"/>
  <c r="V1080" i="5"/>
  <c r="E1080" i="5"/>
  <c r="E1081" i="5"/>
  <c r="E1083" i="5"/>
  <c r="V1084" i="5"/>
  <c r="E1084" i="5" s="1"/>
  <c r="V1085" i="5"/>
  <c r="E1085" i="5"/>
  <c r="V1088" i="5"/>
  <c r="E1088" i="5" s="1"/>
  <c r="E1089" i="5"/>
  <c r="V1090" i="5"/>
  <c r="V1091" i="5"/>
  <c r="E1091" i="5" s="1"/>
  <c r="V1092" i="5"/>
  <c r="E1092" i="5" s="1"/>
  <c r="E1093" i="5"/>
  <c r="E1095" i="5"/>
  <c r="V1096" i="5"/>
  <c r="E1096" i="5"/>
  <c r="V1097" i="5"/>
  <c r="E1097" i="5"/>
  <c r="V1100" i="5"/>
  <c r="E1100" i="5" s="1"/>
  <c r="E1101" i="5"/>
  <c r="V1102" i="5"/>
  <c r="E1102" i="5"/>
  <c r="V1103" i="5"/>
  <c r="E1103" i="5"/>
  <c r="V1104" i="5"/>
  <c r="E1104" i="5" s="1"/>
  <c r="E1107" i="5"/>
  <c r="V1108" i="5"/>
  <c r="G1108" i="5" s="1"/>
  <c r="E1108" i="5"/>
  <c r="V1109" i="5"/>
  <c r="E1109" i="5"/>
  <c r="V1112" i="5"/>
  <c r="E1113" i="5"/>
  <c r="V1114" i="5"/>
  <c r="E1114" i="5"/>
  <c r="V1115" i="5"/>
  <c r="E1115" i="5"/>
  <c r="E1116" i="5"/>
  <c r="E1119" i="5"/>
  <c r="V1120" i="5"/>
  <c r="E1120" i="5" s="1"/>
  <c r="V1121" i="5"/>
  <c r="E1121" i="5"/>
  <c r="E1124" i="5"/>
  <c r="E1125" i="5"/>
  <c r="V1126" i="5"/>
  <c r="E1126" i="5" s="1"/>
  <c r="V1127" i="5"/>
  <c r="E1127" i="5"/>
  <c r="V1128" i="5"/>
  <c r="E1128" i="5" s="1"/>
  <c r="E1131" i="5"/>
  <c r="V1132" i="5"/>
  <c r="E1132" i="5"/>
  <c r="V1133" i="5"/>
  <c r="E1133" i="5" s="1"/>
  <c r="V1136" i="5"/>
  <c r="E1136" i="5"/>
  <c r="V1138" i="5"/>
  <c r="E1138" i="5"/>
  <c r="V1139" i="5"/>
  <c r="E1139" i="5"/>
  <c r="V1140" i="5"/>
  <c r="E1140" i="5" s="1"/>
  <c r="V1142" i="5"/>
  <c r="E1142" i="5" s="1"/>
  <c r="E1143" i="5"/>
  <c r="V1144" i="5"/>
  <c r="E1144" i="5"/>
  <c r="V1145" i="5"/>
  <c r="E1145" i="5" s="1"/>
  <c r="V1148" i="5"/>
  <c r="E1148" i="5"/>
  <c r="E1149" i="5"/>
  <c r="V1150" i="5"/>
  <c r="E1150" i="5" s="1"/>
  <c r="V1151" i="5"/>
  <c r="E1151" i="5" s="1"/>
  <c r="V1152" i="5"/>
  <c r="E1152" i="5" s="1"/>
  <c r="E1155" i="5"/>
  <c r="V1156" i="5"/>
  <c r="E1156" i="5" s="1"/>
  <c r="V1157" i="5"/>
  <c r="E1157" i="5"/>
  <c r="V1160" i="5"/>
  <c r="E1161" i="5"/>
  <c r="V1162" i="5"/>
  <c r="E1162" i="5" s="1"/>
  <c r="V1163" i="5"/>
  <c r="E1163" i="5" s="1"/>
  <c r="E1167" i="5"/>
  <c r="V1168" i="5"/>
  <c r="G1168" i="5" s="1"/>
  <c r="E1168" i="5"/>
  <c r="V1169" i="5"/>
  <c r="E1169" i="5"/>
  <c r="V1172" i="5"/>
  <c r="E1172" i="5"/>
  <c r="E1173" i="5"/>
  <c r="V1174" i="5"/>
  <c r="E1174" i="5"/>
  <c r="V1175" i="5"/>
  <c r="E1175" i="5"/>
  <c r="V1179" i="5"/>
  <c r="E1179" i="5" s="1"/>
  <c r="V1180" i="5"/>
  <c r="E1180" i="5" s="1"/>
  <c r="V1181" i="5"/>
  <c r="E1181" i="5"/>
  <c r="V1184" i="5"/>
  <c r="E1184" i="5"/>
  <c r="E1185" i="5"/>
  <c r="V1186" i="5"/>
  <c r="E1186" i="5"/>
  <c r="V1187" i="5"/>
  <c r="E1187" i="5" s="1"/>
  <c r="E1189" i="5"/>
  <c r="V1191" i="5"/>
  <c r="E1191" i="5" s="1"/>
  <c r="V1192" i="5"/>
  <c r="V1193" i="5"/>
  <c r="E1193" i="5" s="1"/>
  <c r="V1196" i="5"/>
  <c r="E1196" i="5"/>
  <c r="V1197" i="5"/>
  <c r="E1197" i="5" s="1"/>
  <c r="V1198" i="5"/>
  <c r="E1198" i="5"/>
  <c r="V1199" i="5"/>
  <c r="E1199" i="5"/>
  <c r="E1200" i="5"/>
  <c r="V1201" i="5"/>
  <c r="E1201" i="5" s="1"/>
  <c r="V1203" i="5"/>
  <c r="E1203" i="5" s="1"/>
  <c r="V1204" i="5"/>
  <c r="E1204" i="5" s="1"/>
  <c r="V1205" i="5"/>
  <c r="E1205" i="5" s="1"/>
  <c r="V1208" i="5"/>
  <c r="E1208" i="5" s="1"/>
  <c r="V1209" i="5"/>
  <c r="E1209" i="5" s="1"/>
  <c r="V1210" i="5"/>
  <c r="E1210" i="5"/>
  <c r="V1211" i="5"/>
  <c r="E1211" i="5"/>
  <c r="V1215" i="5"/>
  <c r="E1215" i="5" s="1"/>
  <c r="V1216" i="5"/>
  <c r="E1216" i="5" s="1"/>
  <c r="V1217" i="5"/>
  <c r="E1217" i="5" s="1"/>
  <c r="V1220" i="5"/>
  <c r="E1220" i="5"/>
  <c r="V1221" i="5"/>
  <c r="E1221" i="5"/>
  <c r="V1222" i="5"/>
  <c r="E1222" i="5"/>
  <c r="V1223" i="5"/>
  <c r="E1223" i="5" s="1"/>
  <c r="V1227" i="5"/>
  <c r="E1227" i="5" s="1"/>
  <c r="V1228" i="5"/>
  <c r="V1229" i="5"/>
  <c r="G1229" i="5" s="1"/>
  <c r="E1229" i="5"/>
  <c r="V1232" i="5"/>
  <c r="E1232" i="5"/>
  <c r="V1233" i="5"/>
  <c r="E1233" i="5"/>
  <c r="V1234" i="5"/>
  <c r="E1234" i="5" s="1"/>
  <c r="V1235" i="5"/>
  <c r="E1235" i="5" s="1"/>
  <c r="E1236" i="5"/>
  <c r="V1237" i="5"/>
  <c r="E1237" i="5"/>
  <c r="X1237" i="5" s="1"/>
  <c r="V1239" i="5"/>
  <c r="E1239" i="5" s="1"/>
  <c r="V1240" i="5"/>
  <c r="E1240" i="5"/>
  <c r="V1241" i="5"/>
  <c r="E1241" i="5" s="1"/>
  <c r="V1244" i="5"/>
  <c r="E1244" i="5"/>
  <c r="E1245" i="5"/>
  <c r="V1246" i="5"/>
  <c r="E1246" i="5" s="1"/>
  <c r="V1247" i="5"/>
  <c r="E1247" i="5"/>
  <c r="E1248" i="5"/>
  <c r="E1249" i="5"/>
  <c r="X1249" i="5" s="1"/>
  <c r="V1251" i="5"/>
  <c r="E1251" i="5" s="1"/>
  <c r="V1252" i="5"/>
  <c r="E1252" i="5" s="1"/>
  <c r="V1253" i="5"/>
  <c r="E1253" i="5" s="1"/>
  <c r="V1256" i="5"/>
  <c r="E1256" i="5"/>
  <c r="V1257" i="5"/>
  <c r="E1257" i="5"/>
  <c r="V1258" i="5"/>
  <c r="E1258" i="5"/>
  <c r="V1259" i="5"/>
  <c r="E1261" i="5"/>
  <c r="V1263" i="5"/>
  <c r="E1263" i="5" s="1"/>
  <c r="V1264" i="5"/>
  <c r="E1264" i="5" s="1"/>
  <c r="V1265" i="5"/>
  <c r="E1265" i="5"/>
  <c r="V1268" i="5"/>
  <c r="E1268" i="5"/>
  <c r="V1269" i="5"/>
  <c r="E1269" i="5"/>
  <c r="V1270" i="5"/>
  <c r="E1270" i="5" s="1"/>
  <c r="V1271" i="5"/>
  <c r="E1271" i="5"/>
  <c r="E1272" i="5"/>
  <c r="V1275" i="5"/>
  <c r="E1275" i="5"/>
  <c r="V1276" i="5"/>
  <c r="E1276" i="5" s="1"/>
  <c r="V1277" i="5"/>
  <c r="E1277" i="5" s="1"/>
  <c r="V1280" i="5"/>
  <c r="E1280" i="5" s="1"/>
  <c r="V1282" i="5"/>
  <c r="V1283" i="5"/>
  <c r="E1283" i="5" s="1"/>
  <c r="V1287" i="5"/>
  <c r="E1287" i="5" s="1"/>
  <c r="V1288" i="5"/>
  <c r="E1288" i="5"/>
  <c r="V1289" i="5"/>
  <c r="E1289" i="5" s="1"/>
  <c r="V1292" i="5"/>
  <c r="E1292" i="5"/>
  <c r="V1293" i="5"/>
  <c r="E1293" i="5" s="1"/>
  <c r="V1294" i="5"/>
  <c r="E1294" i="5" s="1"/>
  <c r="V1295" i="5"/>
  <c r="E1295" i="5"/>
  <c r="E1296" i="5"/>
  <c r="V1297" i="5"/>
  <c r="E1297" i="5" s="1"/>
  <c r="V1299" i="5"/>
  <c r="E1299" i="5"/>
  <c r="V1300" i="5"/>
  <c r="E1300" i="5"/>
  <c r="V1301" i="5"/>
  <c r="E1301" i="5" s="1"/>
  <c r="V1304" i="5"/>
  <c r="E1304" i="5"/>
  <c r="V1305" i="5"/>
  <c r="E1305" i="5" s="1"/>
  <c r="V1306" i="5"/>
  <c r="E1306" i="5" s="1"/>
  <c r="V1307" i="5"/>
  <c r="E1307" i="5"/>
  <c r="V1311" i="5"/>
  <c r="E1311" i="5"/>
  <c r="V1312" i="5"/>
  <c r="E1312" i="5" s="1"/>
  <c r="V1313" i="5"/>
  <c r="E1313" i="5"/>
  <c r="V1316" i="5"/>
  <c r="E1316" i="5"/>
  <c r="E1317" i="5"/>
  <c r="V1318" i="5"/>
  <c r="E1318" i="5"/>
  <c r="V1319" i="5"/>
  <c r="E1319" i="5" s="1"/>
  <c r="E1320" i="5"/>
  <c r="V1323" i="5"/>
  <c r="E1323" i="5" s="1"/>
  <c r="V1324" i="5"/>
  <c r="E1324" i="5"/>
  <c r="V1325" i="5"/>
  <c r="E1325" i="5"/>
  <c r="V1328" i="5"/>
  <c r="E1328" i="5"/>
  <c r="V1329" i="5"/>
  <c r="E1329" i="5" s="1"/>
  <c r="V1330" i="5"/>
  <c r="E1330" i="5"/>
  <c r="V1331" i="5"/>
  <c r="E1332" i="5"/>
  <c r="V1335" i="5"/>
  <c r="E1335" i="5"/>
  <c r="V1336" i="5"/>
  <c r="E1336" i="5" s="1"/>
  <c r="V1337" i="5"/>
  <c r="E1337" i="5"/>
  <c r="E1339" i="5"/>
  <c r="V1340" i="5"/>
  <c r="V1341" i="5"/>
  <c r="E1341" i="5"/>
  <c r="V1342" i="5"/>
  <c r="E1342" i="5"/>
  <c r="V1343" i="5"/>
  <c r="E1343" i="5"/>
  <c r="V1346" i="5"/>
  <c r="E1346" i="5" s="1"/>
  <c r="V1347" i="5"/>
  <c r="E1347" i="5"/>
  <c r="V1348" i="5"/>
  <c r="E1348" i="5"/>
  <c r="V1349" i="5"/>
  <c r="V1352" i="5"/>
  <c r="E1352" i="5" s="1"/>
  <c r="V1353" i="5"/>
  <c r="E1353" i="5" s="1"/>
  <c r="V1354" i="5"/>
  <c r="E1354" i="5"/>
  <c r="V1355" i="5"/>
  <c r="E1355" i="5" s="1"/>
  <c r="V1359" i="5"/>
  <c r="E1359" i="5"/>
  <c r="V1360" i="5"/>
  <c r="V1361" i="5"/>
  <c r="E1361" i="5"/>
  <c r="V1364" i="5"/>
  <c r="E1364" i="5" s="1"/>
  <c r="V1366" i="5"/>
  <c r="G1366" i="5" s="1"/>
  <c r="V1367" i="5"/>
  <c r="E1367" i="5" s="1"/>
  <c r="V1371" i="5"/>
  <c r="E1371" i="5" s="1"/>
  <c r="V1372" i="5"/>
  <c r="E1372" i="5"/>
  <c r="V1373" i="5"/>
  <c r="E1373" i="5"/>
  <c r="V1376" i="5"/>
  <c r="E1376" i="5"/>
  <c r="V1377" i="5"/>
  <c r="E1377" i="5"/>
  <c r="V1378" i="5"/>
  <c r="E1378" i="5" s="1"/>
  <c r="V1379" i="5"/>
  <c r="E1379" i="5"/>
  <c r="E1380" i="5"/>
  <c r="V1383" i="5"/>
  <c r="E1383" i="5"/>
  <c r="V1384" i="5"/>
  <c r="E1384" i="5" s="1"/>
  <c r="V1385" i="5"/>
  <c r="E1385" i="5" s="1"/>
  <c r="V1388" i="5"/>
  <c r="E1388" i="5"/>
  <c r="V1389" i="5"/>
  <c r="E1389" i="5"/>
  <c r="V1390" i="5"/>
  <c r="E1390" i="5" s="1"/>
  <c r="V1391" i="5"/>
  <c r="E1391" i="5" s="1"/>
  <c r="V1395" i="5"/>
  <c r="E1395" i="5" s="1"/>
  <c r="V1396" i="5"/>
  <c r="V1397" i="5"/>
  <c r="E1397" i="5" s="1"/>
  <c r="V1400" i="5"/>
  <c r="E1400" i="5"/>
  <c r="V1401" i="5"/>
  <c r="E1401" i="5"/>
  <c r="V1402" i="5"/>
  <c r="E1402" i="5"/>
  <c r="V1403" i="5"/>
  <c r="E1403" i="5"/>
  <c r="E1404" i="5"/>
  <c r="V1407" i="5"/>
  <c r="E1407" i="5" s="1"/>
  <c r="V1408" i="5"/>
  <c r="E1408" i="5" s="1"/>
  <c r="V1409" i="5"/>
  <c r="E1409" i="5"/>
  <c r="V1412" i="5"/>
  <c r="E1412" i="5"/>
  <c r="V1413" i="5"/>
  <c r="E1413" i="5"/>
  <c r="V1414" i="5"/>
  <c r="G1414" i="5" s="1"/>
  <c r="E1414" i="5"/>
  <c r="V1415" i="5"/>
  <c r="E1415" i="5"/>
  <c r="E1416" i="5"/>
  <c r="V1417" i="5"/>
  <c r="E1417" i="5" s="1"/>
  <c r="V1419" i="5"/>
  <c r="E1419" i="5"/>
  <c r="V1420" i="5"/>
  <c r="E1420" i="5"/>
  <c r="V1421" i="5"/>
  <c r="E1421" i="5" s="1"/>
  <c r="V1424" i="5"/>
  <c r="E1424" i="5" s="1"/>
  <c r="V1425" i="5"/>
  <c r="E1425" i="5"/>
  <c r="V1426" i="5"/>
  <c r="G1426" i="5" s="1"/>
  <c r="E1426" i="5"/>
  <c r="V1427" i="5"/>
  <c r="E1427" i="5"/>
  <c r="V1431" i="5"/>
  <c r="E1431" i="5" s="1"/>
  <c r="V1432" i="5"/>
  <c r="E1432" i="5"/>
  <c r="V1433" i="5"/>
  <c r="V1436" i="5"/>
  <c r="E1436" i="5" s="1"/>
  <c r="V1437" i="5"/>
  <c r="E1437" i="5" s="1"/>
  <c r="V1438" i="5"/>
  <c r="E1438" i="5"/>
  <c r="V1439" i="5"/>
  <c r="E1439" i="5" s="1"/>
  <c r="E1440" i="5"/>
  <c r="V1443" i="5"/>
  <c r="E1443" i="5"/>
  <c r="V1444" i="5"/>
  <c r="E1444" i="5" s="1"/>
  <c r="V1445" i="5"/>
  <c r="E1445" i="5"/>
  <c r="V1448" i="5"/>
  <c r="E1448" i="5"/>
  <c r="V1449" i="5"/>
  <c r="E1449" i="5" s="1"/>
  <c r="V1450" i="5"/>
  <c r="E1450" i="5" s="1"/>
  <c r="V1451" i="5"/>
  <c r="E1451" i="5"/>
  <c r="E1452" i="5"/>
  <c r="V1453" i="5"/>
  <c r="E1453" i="5" s="1"/>
  <c r="V1455" i="5"/>
  <c r="E1455" i="5"/>
  <c r="V1456" i="5"/>
  <c r="E1456" i="5"/>
  <c r="V1457" i="5"/>
  <c r="E1457" i="5" s="1"/>
  <c r="V1460" i="5"/>
  <c r="E1460" i="5"/>
  <c r="V1461" i="5"/>
  <c r="E1461" i="5"/>
  <c r="V1462" i="5"/>
  <c r="E1462" i="5" s="1"/>
  <c r="V1463" i="5"/>
  <c r="E1463" i="5" s="1"/>
  <c r="V1467" i="5"/>
  <c r="E1467" i="5" s="1"/>
  <c r="V1468" i="5"/>
  <c r="V1469" i="5"/>
  <c r="E1469" i="5"/>
  <c r="V1472" i="5"/>
  <c r="E1472" i="5" s="1"/>
  <c r="V1473" i="5"/>
  <c r="E1473" i="5"/>
  <c r="V1474" i="5"/>
  <c r="E1474" i="5"/>
  <c r="V1475" i="5"/>
  <c r="E1475" i="5" s="1"/>
  <c r="E1476" i="5"/>
  <c r="V1479" i="5"/>
  <c r="V1480" i="5"/>
  <c r="E1480" i="5" s="1"/>
  <c r="V1481" i="5"/>
  <c r="E1481" i="5" s="1"/>
  <c r="V1484" i="5"/>
  <c r="E1484" i="5"/>
  <c r="V1485" i="5"/>
  <c r="E1485" i="5"/>
  <c r="V1486" i="5"/>
  <c r="E1486" i="5"/>
  <c r="V1487" i="5"/>
  <c r="E1487" i="5"/>
  <c r="E1488" i="5"/>
  <c r="V1491" i="5"/>
  <c r="E1491" i="5"/>
  <c r="V1492" i="5"/>
  <c r="V1493" i="5"/>
  <c r="E1493" i="5" s="1"/>
  <c r="V1496" i="5"/>
  <c r="E1496" i="5" s="1"/>
  <c r="V1497" i="5"/>
  <c r="E1497" i="5"/>
  <c r="V1498" i="5"/>
  <c r="E1498" i="5"/>
  <c r="V1499" i="5"/>
  <c r="V1503" i="5"/>
  <c r="E1503" i="5" s="1"/>
  <c r="V1504" i="5"/>
  <c r="E1504" i="5"/>
  <c r="V1505" i="5"/>
  <c r="E1505" i="5"/>
  <c r="V1508" i="5"/>
  <c r="E1508" i="5" s="1"/>
  <c r="V1509" i="5"/>
  <c r="E1509" i="5" s="1"/>
  <c r="V1510" i="5"/>
  <c r="E1510" i="5"/>
  <c r="V1511" i="5"/>
  <c r="E1511" i="5"/>
  <c r="E1512" i="5"/>
  <c r="V1514" i="5"/>
  <c r="E1514" i="5" s="1"/>
  <c r="V1515" i="5"/>
  <c r="E1515" i="5"/>
  <c r="V1516" i="5"/>
  <c r="E1516" i="5" s="1"/>
  <c r="V1517" i="5"/>
  <c r="E1517" i="5"/>
  <c r="V1520" i="5"/>
  <c r="E1520" i="5"/>
  <c r="V1521" i="5"/>
  <c r="E1521" i="5"/>
  <c r="V1522" i="5"/>
  <c r="E1522" i="5" s="1"/>
  <c r="V1523" i="5"/>
  <c r="E1523" i="5"/>
  <c r="E1524" i="5"/>
  <c r="V1527" i="5"/>
  <c r="E1527" i="5" s="1"/>
  <c r="V1528" i="5"/>
  <c r="E1528" i="5"/>
  <c r="V1529" i="5"/>
  <c r="E1529" i="5" s="1"/>
  <c r="V1532" i="5"/>
  <c r="E1532" i="5"/>
  <c r="V1533" i="5"/>
  <c r="E1533" i="5"/>
  <c r="V1534" i="5"/>
  <c r="E1534" i="5" s="1"/>
  <c r="V1535" i="5"/>
  <c r="E1535" i="5" s="1"/>
  <c r="V1539" i="5"/>
  <c r="E1539" i="5" s="1"/>
  <c r="V1540" i="5"/>
  <c r="V1541" i="5"/>
  <c r="E1541" i="5"/>
  <c r="V1544" i="5"/>
  <c r="E1544" i="5"/>
  <c r="V1545" i="5"/>
  <c r="E1545" i="5" s="1"/>
  <c r="V1546" i="5"/>
  <c r="E1546" i="5"/>
  <c r="V1547" i="5"/>
  <c r="E1547" i="5"/>
  <c r="E1548" i="5"/>
  <c r="V1551" i="5"/>
  <c r="E1551" i="5"/>
  <c r="X1551" i="5" s="1"/>
  <c r="V1552" i="5"/>
  <c r="E1552" i="5" s="1"/>
  <c r="V1553" i="5"/>
  <c r="E1553" i="5"/>
  <c r="V1556" i="5"/>
  <c r="E1556" i="5"/>
  <c r="V1557" i="5"/>
  <c r="E1557" i="5" s="1"/>
  <c r="V1558" i="5"/>
  <c r="E1558" i="5"/>
  <c r="V1559" i="5"/>
  <c r="E1559" i="5"/>
  <c r="E1560" i="5"/>
  <c r="V1563" i="5"/>
  <c r="E1563" i="5"/>
  <c r="V1564" i="5"/>
  <c r="E1564" i="5"/>
  <c r="V1565" i="5"/>
  <c r="V1568" i="5"/>
  <c r="E1568" i="5" s="1"/>
  <c r="V1569" i="5"/>
  <c r="E1569" i="5"/>
  <c r="V1570" i="5"/>
  <c r="E1570" i="5" s="1"/>
  <c r="V1571" i="5"/>
  <c r="E1571" i="5"/>
  <c r="V1573" i="5"/>
  <c r="E1573" i="5"/>
  <c r="E1574" i="5"/>
  <c r="V1575" i="5"/>
  <c r="E1575" i="5" s="1"/>
  <c r="V1576" i="5"/>
  <c r="E1576" i="5"/>
  <c r="V1577" i="5"/>
  <c r="E1577" i="5" s="1"/>
  <c r="V1580" i="5"/>
  <c r="E1580" i="5" s="1"/>
  <c r="V1581" i="5"/>
  <c r="E1581" i="5" s="1"/>
  <c r="V1582" i="5"/>
  <c r="E1582" i="5"/>
  <c r="V1583" i="5"/>
  <c r="G1583" i="5" s="1"/>
  <c r="E1583" i="5"/>
  <c r="E1584" i="5"/>
  <c r="V1587" i="5"/>
  <c r="E1587" i="5"/>
  <c r="V1588" i="5"/>
  <c r="E1588" i="5" s="1"/>
  <c r="V1589" i="5"/>
  <c r="E1589" i="5"/>
  <c r="V1592" i="5"/>
  <c r="E1592" i="5"/>
  <c r="V1593" i="5"/>
  <c r="E1593" i="5" s="1"/>
  <c r="V1594" i="5"/>
  <c r="E1594" i="5" s="1"/>
  <c r="V1595" i="5"/>
  <c r="E1595" i="5"/>
  <c r="E1596" i="5"/>
  <c r="E1597" i="5"/>
  <c r="V1598" i="5"/>
  <c r="E1598" i="5" s="1"/>
  <c r="V1599" i="5"/>
  <c r="E1599" i="5"/>
  <c r="V1600" i="5"/>
  <c r="E1600" i="5" s="1"/>
  <c r="V1601" i="5"/>
  <c r="E1601" i="5" s="1"/>
  <c r="V1604" i="5"/>
  <c r="E1604" i="5" s="1"/>
  <c r="V1605" i="5"/>
  <c r="E1605" i="5"/>
  <c r="V1606" i="5"/>
  <c r="E1606" i="5"/>
  <c r="V1607" i="5"/>
  <c r="E1607" i="5" s="1"/>
  <c r="V1611" i="5"/>
  <c r="V1612" i="5"/>
  <c r="V1613" i="5"/>
  <c r="E1613" i="5" s="1"/>
  <c r="V1616" i="5"/>
  <c r="E1616" i="5" s="1"/>
  <c r="V1617" i="5"/>
  <c r="E1617" i="5"/>
  <c r="V1618" i="5"/>
  <c r="E1618" i="5"/>
  <c r="V1619" i="5"/>
  <c r="E1619" i="5"/>
  <c r="E1620" i="5"/>
  <c r="E1622" i="5"/>
  <c r="V1623" i="5"/>
  <c r="E1623" i="5" s="1"/>
  <c r="V1624" i="5"/>
  <c r="E1624" i="5" s="1"/>
  <c r="V1625" i="5"/>
  <c r="E1625" i="5" s="1"/>
  <c r="V1628" i="5"/>
  <c r="E1628" i="5"/>
  <c r="V1629" i="5"/>
  <c r="E1629" i="5"/>
  <c r="V1630" i="5"/>
  <c r="E1630" i="5"/>
  <c r="V1631" i="5"/>
  <c r="E1631" i="5"/>
  <c r="E1632" i="5"/>
  <c r="V1635" i="5"/>
  <c r="E1635" i="5"/>
  <c r="V1636" i="5"/>
  <c r="E1636" i="5"/>
  <c r="V1637" i="5"/>
  <c r="E1637" i="5" s="1"/>
  <c r="V1640" i="5"/>
  <c r="E1640" i="5" s="1"/>
  <c r="V1641" i="5"/>
  <c r="E1641" i="5"/>
  <c r="V1642" i="5"/>
  <c r="E1642" i="5"/>
  <c r="V1643" i="5"/>
  <c r="E1643" i="5" s="1"/>
  <c r="V1647" i="5"/>
  <c r="E1647" i="5" s="1"/>
  <c r="V1648" i="5"/>
  <c r="E1648" i="5"/>
  <c r="V1649" i="5"/>
  <c r="E1649" i="5" s="1"/>
  <c r="V1652" i="5"/>
  <c r="E1652" i="5"/>
  <c r="V1653" i="5"/>
  <c r="E1653" i="5" s="1"/>
  <c r="V1654" i="5"/>
  <c r="E1654" i="5"/>
  <c r="V1655" i="5"/>
  <c r="E1655" i="5"/>
  <c r="E1656" i="5"/>
  <c r="V1657" i="5"/>
  <c r="E1657" i="5" s="1"/>
  <c r="V1658" i="5"/>
  <c r="E1658" i="5" s="1"/>
  <c r="V1659" i="5"/>
  <c r="E1659" i="5" s="1"/>
  <c r="V1660" i="5"/>
  <c r="E1660" i="5" s="1"/>
  <c r="V1661" i="5"/>
  <c r="E1661" i="5"/>
  <c r="V1664" i="5"/>
  <c r="E1664" i="5"/>
  <c r="V1665" i="5"/>
  <c r="E1665" i="5" s="1"/>
  <c r="V1666" i="5"/>
  <c r="E1666" i="5" s="1"/>
  <c r="V1667" i="5"/>
  <c r="E1667" i="5"/>
  <c r="E1668" i="5"/>
  <c r="V1671" i="5"/>
  <c r="E1671" i="5" s="1"/>
  <c r="V1672" i="5"/>
  <c r="E1672" i="5"/>
  <c r="V1673" i="5"/>
  <c r="E1673" i="5" s="1"/>
  <c r="V1676" i="5"/>
  <c r="E1676" i="5" s="1"/>
  <c r="V1677" i="5"/>
  <c r="E1677" i="5"/>
  <c r="V1678" i="5"/>
  <c r="E1678" i="5"/>
  <c r="V1679" i="5"/>
  <c r="E1679" i="5" s="1"/>
  <c r="V1683" i="5"/>
  <c r="E1683" i="5" s="1"/>
  <c r="V1684" i="5"/>
  <c r="E1684" i="5"/>
  <c r="V1685" i="5"/>
  <c r="V1688" i="5"/>
  <c r="E1688" i="5" s="1"/>
  <c r="V1689" i="5"/>
  <c r="E1689" i="5"/>
  <c r="V1690" i="5"/>
  <c r="E1690" i="5"/>
  <c r="V1691" i="5"/>
  <c r="E1691" i="5" s="1"/>
  <c r="V1695" i="5"/>
  <c r="E1695" i="5"/>
  <c r="V1696" i="5"/>
  <c r="V1697" i="5"/>
  <c r="E1697" i="5"/>
  <c r="V1700" i="5"/>
  <c r="E1700" i="5"/>
  <c r="V1701" i="5"/>
  <c r="E1701" i="5" s="1"/>
  <c r="V1702" i="5"/>
  <c r="E1702" i="5"/>
  <c r="V1703" i="5"/>
  <c r="E1703" i="5"/>
  <c r="V1707" i="5"/>
  <c r="E1707" i="5"/>
  <c r="V1708" i="5"/>
  <c r="E1708" i="5" s="1"/>
  <c r="V1709" i="5"/>
  <c r="E1709" i="5" s="1"/>
  <c r="V1712" i="5"/>
  <c r="E1712" i="5" s="1"/>
  <c r="V1713" i="5"/>
  <c r="E1713" i="5"/>
  <c r="V1714" i="5"/>
  <c r="V1715" i="5"/>
  <c r="E1715" i="5" s="1"/>
  <c r="E1718" i="5"/>
  <c r="V1719" i="5"/>
  <c r="E1719" i="5" s="1"/>
  <c r="V1720" i="5"/>
  <c r="E1720" i="5"/>
  <c r="V1721" i="5"/>
  <c r="E1721" i="5"/>
  <c r="V1724" i="5"/>
  <c r="E1724" i="5" s="1"/>
  <c r="V1725" i="5"/>
  <c r="E1725" i="5" s="1"/>
  <c r="V1726" i="5"/>
  <c r="E1726" i="5"/>
  <c r="V1727" i="5"/>
  <c r="G1727" i="5" s="1"/>
  <c r="E1727" i="5"/>
  <c r="V1729" i="5"/>
  <c r="E1729" i="5" s="1"/>
  <c r="X1729" i="5" s="1"/>
  <c r="V1731" i="5"/>
  <c r="E1731" i="5" s="1"/>
  <c r="V1732" i="5"/>
  <c r="E1732" i="5" s="1"/>
  <c r="V1733" i="5"/>
  <c r="E1733" i="5"/>
  <c r="V1736" i="5"/>
  <c r="E1736" i="5"/>
  <c r="V1737" i="5"/>
  <c r="E1737" i="5"/>
  <c r="V1738" i="5"/>
  <c r="V1739" i="5"/>
  <c r="E1739" i="5"/>
  <c r="V1743" i="5"/>
  <c r="E1743" i="5" s="1"/>
  <c r="V1744" i="5"/>
  <c r="E1744" i="5"/>
  <c r="V1745" i="5"/>
  <c r="E1745" i="5" s="1"/>
  <c r="V1748" i="5"/>
  <c r="E1748" i="5" s="1"/>
  <c r="V1749" i="5"/>
  <c r="E1749" i="5"/>
  <c r="V1750" i="5"/>
  <c r="V1751" i="5"/>
  <c r="E1751" i="5" s="1"/>
  <c r="V1755" i="5"/>
  <c r="E1755" i="5" s="1"/>
  <c r="V1756" i="5"/>
  <c r="E1756" i="5" s="1"/>
  <c r="V1757" i="5"/>
  <c r="E1757" i="5"/>
  <c r="V1760" i="5"/>
  <c r="G1760" i="5" s="1"/>
  <c r="E1760" i="5"/>
  <c r="V1761" i="5"/>
  <c r="E1761" i="5" s="1"/>
  <c r="V1762" i="5"/>
  <c r="E1762" i="5"/>
  <c r="V1763" i="5"/>
  <c r="E1763" i="5"/>
  <c r="E1764" i="5"/>
  <c r="V1767" i="5"/>
  <c r="E1767" i="5"/>
  <c r="V1768" i="5"/>
  <c r="E1768" i="5" s="1"/>
  <c r="V1769" i="5"/>
  <c r="G1769" i="5" s="1"/>
  <c r="E1769" i="5"/>
  <c r="V1771" i="5"/>
  <c r="E1771" i="5" s="1"/>
  <c r="V1772" i="5"/>
  <c r="E1772" i="5"/>
  <c r="V1773" i="5"/>
  <c r="E1773" i="5"/>
  <c r="V1774" i="5"/>
  <c r="E1774" i="5" s="1"/>
  <c r="V1775" i="5"/>
  <c r="E1775" i="5"/>
  <c r="E1776" i="5"/>
  <c r="V1779" i="5"/>
  <c r="E1779" i="5"/>
  <c r="V1780" i="5"/>
  <c r="G1780" i="5" s="1"/>
  <c r="E1780" i="5"/>
  <c r="V1781" i="5"/>
  <c r="E1781" i="5" s="1"/>
  <c r="V1784" i="5"/>
  <c r="E1784" i="5" s="1"/>
  <c r="V1785" i="5"/>
  <c r="E1785" i="5"/>
  <c r="V1786" i="5"/>
  <c r="E1786" i="5"/>
  <c r="V1787" i="5"/>
  <c r="E1787" i="5"/>
  <c r="V1791" i="5"/>
  <c r="E1791" i="5" s="1"/>
  <c r="V1792" i="5"/>
  <c r="E1792" i="5"/>
  <c r="V1793" i="5"/>
  <c r="E1793" i="5" s="1"/>
  <c r="V1796" i="5"/>
  <c r="E1796" i="5" s="1"/>
  <c r="V1797" i="5"/>
  <c r="E1797" i="5" s="1"/>
  <c r="V1798" i="5"/>
  <c r="E1798" i="5"/>
  <c r="V1799" i="5"/>
  <c r="E1799" i="5"/>
  <c r="E1800" i="5"/>
  <c r="V1803" i="5"/>
  <c r="V1804" i="5"/>
  <c r="E1804" i="5" s="1"/>
  <c r="V1805" i="5"/>
  <c r="E1805" i="5"/>
  <c r="V1808" i="5"/>
  <c r="E1808" i="5"/>
  <c r="V1809" i="5"/>
  <c r="E1809" i="5"/>
  <c r="V1810" i="5"/>
  <c r="E1810" i="5" s="1"/>
  <c r="V1811" i="5"/>
  <c r="E1811" i="5"/>
  <c r="E1812" i="5"/>
  <c r="V1815" i="5"/>
  <c r="E1815" i="5"/>
  <c r="V1816" i="5"/>
  <c r="V1817" i="5"/>
  <c r="E1817" i="5" s="1"/>
  <c r="V1820" i="5"/>
  <c r="E1820" i="5"/>
  <c r="V1821" i="5"/>
  <c r="E1821" i="5"/>
  <c r="V1822" i="5"/>
  <c r="V1823" i="5"/>
  <c r="E1823" i="5" s="1"/>
  <c r="E1826" i="5"/>
  <c r="V1827" i="5"/>
  <c r="E1827" i="5" s="1"/>
  <c r="V1828" i="5"/>
  <c r="V1829" i="5"/>
  <c r="E1829" i="5" s="1"/>
  <c r="V1832" i="5"/>
  <c r="E1832" i="5"/>
  <c r="V1833" i="5"/>
  <c r="E1833" i="5"/>
  <c r="V1834" i="5"/>
  <c r="E1834" i="5"/>
  <c r="V1835" i="5"/>
  <c r="E1835" i="5"/>
  <c r="E1836" i="5"/>
  <c r="E1838" i="5"/>
  <c r="V1839" i="5"/>
  <c r="E1839" i="5" s="1"/>
  <c r="V1840" i="5"/>
  <c r="E1840" i="5" s="1"/>
  <c r="V1841" i="5"/>
  <c r="E1841" i="5"/>
  <c r="V1844" i="5"/>
  <c r="E1844" i="5"/>
  <c r="V1845" i="5"/>
  <c r="E1845" i="5"/>
  <c r="V1846" i="5"/>
  <c r="G1846" i="5" s="1"/>
  <c r="E1846" i="5"/>
  <c r="V1847" i="5"/>
  <c r="E1847" i="5"/>
  <c r="E1848" i="5"/>
  <c r="V1851" i="5"/>
  <c r="E1851" i="5"/>
  <c r="V1852" i="5"/>
  <c r="E1852" i="5"/>
  <c r="V1853" i="5"/>
  <c r="E1853" i="5" s="1"/>
  <c r="V1856" i="5"/>
  <c r="E1856" i="5" s="1"/>
  <c r="V1857" i="5"/>
  <c r="E1857" i="5"/>
  <c r="V1858" i="5"/>
  <c r="E1858" i="5"/>
  <c r="V1859" i="5"/>
  <c r="E1859" i="5"/>
  <c r="E1860" i="5"/>
  <c r="V1863" i="5"/>
  <c r="E1863" i="5" s="1"/>
  <c r="V1864" i="5"/>
  <c r="E1864" i="5"/>
  <c r="V1865" i="5"/>
  <c r="E1865" i="5"/>
  <c r="V1868" i="5"/>
  <c r="E1868" i="5"/>
  <c r="V1869" i="5"/>
  <c r="E1869" i="5" s="1"/>
  <c r="V1870" i="5"/>
  <c r="E1870" i="5"/>
  <c r="V1871" i="5"/>
  <c r="E1872" i="5"/>
  <c r="V1875" i="5"/>
  <c r="E1875" i="5" s="1"/>
  <c r="V1876" i="5"/>
  <c r="E1876" i="5" s="1"/>
  <c r="V1877" i="5"/>
  <c r="E1877" i="5"/>
  <c r="V1880" i="5"/>
  <c r="E1880" i="5"/>
  <c r="V1881" i="5"/>
  <c r="V1882" i="5"/>
  <c r="V1883" i="5"/>
  <c r="E1883" i="5"/>
  <c r="E1884" i="5"/>
  <c r="V1885" i="5"/>
  <c r="V1887" i="5"/>
  <c r="E1887" i="5"/>
  <c r="V1888" i="5"/>
  <c r="E1888" i="5"/>
  <c r="V1889" i="5"/>
  <c r="V1892" i="5"/>
  <c r="E1892" i="5"/>
  <c r="V1893" i="5"/>
  <c r="E1893" i="5" s="1"/>
  <c r="V1894" i="5"/>
  <c r="E1894" i="5"/>
  <c r="V1895" i="5"/>
  <c r="E1895" i="5" s="1"/>
  <c r="V1899" i="5"/>
  <c r="E1899" i="5"/>
  <c r="V1900" i="5"/>
  <c r="E1900" i="5"/>
  <c r="V1901" i="5"/>
  <c r="V1904" i="5"/>
  <c r="E1904" i="5" s="1"/>
  <c r="V1905" i="5"/>
  <c r="E1905" i="5" s="1"/>
  <c r="V1906" i="5"/>
  <c r="E1906" i="5" s="1"/>
  <c r="V1907" i="5"/>
  <c r="G1907" i="5" s="1"/>
  <c r="E1907" i="5"/>
  <c r="E1908" i="5"/>
  <c r="V1911" i="5"/>
  <c r="E1911" i="5"/>
  <c r="V1912" i="5"/>
  <c r="E1912" i="5" s="1"/>
  <c r="V1913" i="5"/>
  <c r="V1916" i="5"/>
  <c r="E1916" i="5"/>
  <c r="V1917" i="5"/>
  <c r="E1917" i="5"/>
  <c r="V1918" i="5"/>
  <c r="E1918" i="5"/>
  <c r="V1919" i="5"/>
  <c r="E1919" i="5"/>
  <c r="E1921" i="5"/>
  <c r="X1921" i="5" s="1"/>
  <c r="V1922" i="5"/>
  <c r="E1922" i="5" s="1"/>
  <c r="V1923" i="5"/>
  <c r="E1923" i="5"/>
  <c r="V1924" i="5"/>
  <c r="E1924" i="5"/>
  <c r="V1925" i="5"/>
  <c r="E1925" i="5"/>
  <c r="V1928" i="5"/>
  <c r="E1928" i="5"/>
  <c r="V1929" i="5"/>
  <c r="E1929" i="5"/>
  <c r="V1930" i="5"/>
  <c r="E1930" i="5" s="1"/>
  <c r="V1931" i="5"/>
  <c r="E1931" i="5"/>
  <c r="E1932" i="5"/>
  <c r="V1935" i="5"/>
  <c r="E1935" i="5" s="1"/>
  <c r="V1936" i="5"/>
  <c r="E1936" i="5"/>
  <c r="V1937" i="5"/>
  <c r="V1940" i="5"/>
  <c r="E1940" i="5"/>
  <c r="V1941" i="5"/>
  <c r="E1941" i="5" s="1"/>
  <c r="V1942" i="5"/>
  <c r="E1942" i="5"/>
  <c r="V1943" i="5"/>
  <c r="E1943" i="5"/>
  <c r="V1945" i="5"/>
  <c r="V1947" i="5"/>
  <c r="E1947" i="5" s="1"/>
  <c r="V1948" i="5"/>
  <c r="E1948" i="5" s="1"/>
  <c r="V1949" i="5"/>
  <c r="E1949" i="5"/>
  <c r="X1949" i="5" s="1"/>
  <c r="V1952" i="5"/>
  <c r="E1952" i="5"/>
  <c r="V1953" i="5"/>
  <c r="E1953" i="5"/>
  <c r="X1953" i="5" s="1"/>
  <c r="V1954" i="5"/>
  <c r="V1955" i="5"/>
  <c r="E1955" i="5"/>
  <c r="E1956" i="5"/>
  <c r="E1957" i="5"/>
  <c r="E1958" i="5"/>
  <c r="V1959" i="5"/>
  <c r="E1959" i="5" s="1"/>
  <c r="V1960" i="5"/>
  <c r="E1960" i="5"/>
  <c r="V1961" i="5"/>
  <c r="E1961" i="5" s="1"/>
  <c r="V1964" i="5"/>
  <c r="V1965" i="5"/>
  <c r="E1965" i="5" s="1"/>
  <c r="V1966" i="5"/>
  <c r="E1966" i="5"/>
  <c r="V1967" i="5"/>
  <c r="G1967" i="5" s="1"/>
  <c r="V1971" i="5"/>
  <c r="E1971" i="5"/>
  <c r="V1972" i="5"/>
  <c r="E1972" i="5"/>
  <c r="V1973" i="5"/>
  <c r="E1973" i="5"/>
  <c r="V1976" i="5"/>
  <c r="E1976" i="5"/>
  <c r="V1977" i="5"/>
  <c r="E1977" i="5" s="1"/>
  <c r="V1978" i="5"/>
  <c r="E1978" i="5"/>
  <c r="V1979" i="5"/>
  <c r="E1979" i="5"/>
  <c r="E1980" i="5"/>
  <c r="V1983" i="5"/>
  <c r="E1983" i="5" s="1"/>
  <c r="V1984" i="5"/>
  <c r="E1984" i="5"/>
  <c r="V1985" i="5"/>
  <c r="E1985" i="5" s="1"/>
  <c r="V1988" i="5"/>
  <c r="E1988" i="5"/>
  <c r="V1989" i="5"/>
  <c r="E1989" i="5"/>
  <c r="V1990" i="5"/>
  <c r="V1991" i="5"/>
  <c r="E1991" i="5" s="1"/>
  <c r="V1995" i="5"/>
  <c r="E1995" i="5"/>
  <c r="V1996" i="5"/>
  <c r="E1996" i="5"/>
  <c r="V1997" i="5"/>
  <c r="E1997" i="5"/>
  <c r="V2000" i="5"/>
  <c r="E2000" i="5" s="1"/>
  <c r="V2001" i="5"/>
  <c r="E2001" i="5"/>
  <c r="V2002" i="5"/>
  <c r="E2002" i="5"/>
  <c r="V2003" i="5"/>
  <c r="E2003" i="5"/>
  <c r="E2004" i="5"/>
  <c r="V2007" i="5"/>
  <c r="E2007" i="5" s="1"/>
  <c r="V2008" i="5"/>
  <c r="E2008" i="5"/>
  <c r="V2009" i="5"/>
  <c r="E2009" i="5"/>
  <c r="V2012" i="5"/>
  <c r="E2012" i="5" s="1"/>
  <c r="V2013" i="5"/>
  <c r="E2013" i="5"/>
  <c r="V2014" i="5"/>
  <c r="E2014" i="5"/>
  <c r="V2015" i="5"/>
  <c r="E2015" i="5" s="1"/>
  <c r="E2016" i="5"/>
  <c r="E2017" i="5"/>
  <c r="X2017" i="5" s="1"/>
  <c r="V2018" i="5"/>
  <c r="E2018" i="5" s="1"/>
  <c r="V2019" i="5"/>
  <c r="E2019" i="5" s="1"/>
  <c r="V2020" i="5"/>
  <c r="E2020" i="5" s="1"/>
  <c r="V2021" i="5"/>
  <c r="E2021" i="5"/>
  <c r="V2024" i="5"/>
  <c r="E2024" i="5" s="1"/>
  <c r="V2025" i="5"/>
  <c r="E2025" i="5"/>
  <c r="X2025" i="5" s="1"/>
  <c r="V2026" i="5"/>
  <c r="E2026" i="5" s="1"/>
  <c r="V2027" i="5"/>
  <c r="E2027" i="5"/>
  <c r="E2028" i="5"/>
  <c r="V2030" i="5"/>
  <c r="E2030" i="5" s="1"/>
  <c r="V2031" i="5"/>
  <c r="E2031" i="5" s="1"/>
  <c r="V2032" i="5"/>
  <c r="E2032" i="5" s="1"/>
  <c r="V2033" i="5"/>
  <c r="E2033" i="5" s="1"/>
  <c r="V2036" i="5"/>
  <c r="V2037" i="5"/>
  <c r="E2037" i="5"/>
  <c r="V2038" i="5"/>
  <c r="E2038" i="5"/>
  <c r="V2039" i="5"/>
  <c r="E2039" i="5" s="1"/>
  <c r="V2043" i="5"/>
  <c r="E2043" i="5"/>
  <c r="V2044" i="5"/>
  <c r="E2044" i="5" s="1"/>
  <c r="V2045" i="5"/>
  <c r="E2045" i="5" s="1"/>
  <c r="V2048" i="5"/>
  <c r="E2048" i="5"/>
  <c r="V2049" i="5"/>
  <c r="E2049" i="5" s="1"/>
  <c r="V2050" i="5"/>
  <c r="V2051" i="5"/>
  <c r="E2051" i="5"/>
  <c r="V2054" i="5"/>
  <c r="E2054" i="5"/>
  <c r="V2055" i="5"/>
  <c r="E2055" i="5"/>
  <c r="V2056" i="5"/>
  <c r="E2056" i="5" s="1"/>
  <c r="V2057" i="5"/>
  <c r="E2057" i="5" s="1"/>
  <c r="V2060" i="5"/>
  <c r="E2060" i="5"/>
  <c r="V2061" i="5"/>
  <c r="E2061" i="5"/>
  <c r="V2062" i="5"/>
  <c r="V2063" i="5"/>
  <c r="E2063" i="5"/>
  <c r="E2064" i="5"/>
  <c r="E2065" i="5"/>
  <c r="V2067" i="5"/>
  <c r="E2067" i="5" s="1"/>
  <c r="V2068" i="5"/>
  <c r="E2068" i="5"/>
  <c r="V2069" i="5"/>
  <c r="E2069" i="5" s="1"/>
  <c r="V2072" i="5"/>
  <c r="E2072" i="5"/>
  <c r="V2073" i="5"/>
  <c r="E2073" i="5"/>
  <c r="V2074" i="5"/>
  <c r="E2074" i="5"/>
  <c r="V2075" i="5"/>
  <c r="E2075" i="5" s="1"/>
  <c r="V2079" i="5"/>
  <c r="E2079" i="5" s="1"/>
  <c r="V2080" i="5"/>
  <c r="E2080" i="5"/>
  <c r="V2081" i="5"/>
  <c r="E2081" i="5"/>
  <c r="V2084" i="5"/>
  <c r="E2084" i="5"/>
  <c r="V2085" i="5"/>
  <c r="E2085" i="5"/>
  <c r="V2086" i="5"/>
  <c r="E2086" i="5"/>
  <c r="V2087" i="5"/>
  <c r="E2087" i="5"/>
  <c r="E2088" i="5"/>
  <c r="V2089" i="5"/>
  <c r="E2089" i="5"/>
  <c r="V2091" i="5"/>
  <c r="E2091" i="5" s="1"/>
  <c r="V2092" i="5"/>
  <c r="E2092" i="5" s="1"/>
  <c r="V2093" i="5"/>
  <c r="E2093" i="5" s="1"/>
  <c r="V2096" i="5"/>
  <c r="E2096" i="5"/>
  <c r="V2097" i="5"/>
  <c r="E2097" i="5" s="1"/>
  <c r="V2098" i="5"/>
  <c r="G2098" i="5" s="1"/>
  <c r="E2098" i="5"/>
  <c r="V2099" i="5"/>
  <c r="E2099" i="5" s="1"/>
  <c r="V2103" i="5"/>
  <c r="E2103" i="5"/>
  <c r="V2104" i="5"/>
  <c r="E2104" i="5"/>
  <c r="V2105" i="5"/>
  <c r="E2105" i="5"/>
  <c r="V2108" i="5"/>
  <c r="E2108" i="5"/>
  <c r="V2109" i="5"/>
  <c r="E2109" i="5" s="1"/>
  <c r="V2110" i="5"/>
  <c r="E2110" i="5" s="1"/>
  <c r="V2111" i="5"/>
  <c r="E2111" i="5"/>
  <c r="E2112" i="5"/>
  <c r="V2113" i="5"/>
  <c r="V2115" i="5"/>
  <c r="E2115" i="5"/>
  <c r="V2116" i="5"/>
  <c r="E2116" i="5" s="1"/>
  <c r="V2117" i="5"/>
  <c r="E2117" i="5"/>
  <c r="V2120" i="5"/>
  <c r="E2120" i="5"/>
  <c r="V2121" i="5"/>
  <c r="E2121" i="5" s="1"/>
  <c r="V2122" i="5"/>
  <c r="E2122" i="5"/>
  <c r="V2123" i="5"/>
  <c r="E2123" i="5" s="1"/>
  <c r="E2124" i="5"/>
  <c r="V2127" i="5"/>
  <c r="E2127" i="5" s="1"/>
  <c r="V2128" i="5"/>
  <c r="E2128" i="5" s="1"/>
  <c r="V2129" i="5"/>
  <c r="E2129" i="5"/>
  <c r="V2132" i="5"/>
  <c r="E2132" i="5" s="1"/>
  <c r="V2133" i="5"/>
  <c r="E2133" i="5"/>
  <c r="V2134" i="5"/>
  <c r="E2134" i="5" s="1"/>
  <c r="V2135" i="5"/>
  <c r="E2135" i="5" s="1"/>
  <c r="E2136" i="5"/>
  <c r="V2139" i="5"/>
  <c r="E2139" i="5" s="1"/>
  <c r="V2140" i="5"/>
  <c r="E2140" i="5"/>
  <c r="V2141" i="5"/>
  <c r="E2141" i="5" s="1"/>
  <c r="V2144" i="5"/>
  <c r="E2144" i="5" s="1"/>
  <c r="V2145" i="5"/>
  <c r="E2145" i="5"/>
  <c r="V2146" i="5"/>
  <c r="E2146" i="5"/>
  <c r="V2147" i="5"/>
  <c r="E2147" i="5"/>
  <c r="E2148" i="5"/>
  <c r="V2151" i="5"/>
  <c r="E2151" i="5" s="1"/>
  <c r="V2152" i="5"/>
  <c r="E2152" i="5" s="1"/>
  <c r="V2153" i="5"/>
  <c r="E2153" i="5" s="1"/>
  <c r="V2156" i="5"/>
  <c r="E2156" i="5" s="1"/>
  <c r="V2157" i="5"/>
  <c r="G2157" i="5" s="1"/>
  <c r="V2158" i="5"/>
  <c r="V2159" i="5"/>
  <c r="E2159" i="5"/>
  <c r="E2160" i="5"/>
  <c r="V2161" i="5"/>
  <c r="E2161" i="5" s="1"/>
  <c r="X2161" i="5" s="1"/>
  <c r="V2163" i="5"/>
  <c r="E2163" i="5"/>
  <c r="V2164" i="5"/>
  <c r="E2164" i="5"/>
  <c r="V2165" i="5"/>
  <c r="E2165" i="5" s="1"/>
  <c r="V2168" i="5"/>
  <c r="V2169" i="5"/>
  <c r="E2169" i="5" s="1"/>
  <c r="V2170" i="5"/>
  <c r="E2170" i="5"/>
  <c r="V2171" i="5"/>
  <c r="E2171" i="5" s="1"/>
  <c r="V2175" i="5"/>
  <c r="E2175" i="5"/>
  <c r="V2176" i="5"/>
  <c r="E2176" i="5"/>
  <c r="V2177" i="5"/>
  <c r="E2177" i="5"/>
  <c r="V2180" i="5"/>
  <c r="V2181" i="5"/>
  <c r="E2181" i="5"/>
  <c r="V2182" i="5"/>
  <c r="E2182" i="5" s="1"/>
  <c r="V2183" i="5"/>
  <c r="E2183" i="5"/>
  <c r="E2184" i="5"/>
  <c r="V2186" i="5"/>
  <c r="G2186" i="5" s="1"/>
  <c r="V2187" i="5"/>
  <c r="E2187" i="5" s="1"/>
  <c r="V2188" i="5"/>
  <c r="E2188" i="5" s="1"/>
  <c r="V2189" i="5"/>
  <c r="E2189" i="5"/>
  <c r="V2192" i="5"/>
  <c r="E2192" i="5"/>
  <c r="V2193" i="5"/>
  <c r="E2193" i="5" s="1"/>
  <c r="V2194" i="5"/>
  <c r="V2195" i="5"/>
  <c r="E2195" i="5" s="1"/>
  <c r="E2196" i="5"/>
  <c r="E2197" i="5"/>
  <c r="V2198" i="5"/>
  <c r="E2198" i="5" s="1"/>
  <c r="V2199" i="5"/>
  <c r="E2199" i="5"/>
  <c r="V2200" i="5"/>
  <c r="E2200" i="5"/>
  <c r="V2201" i="5"/>
  <c r="E2201" i="5"/>
  <c r="V2204" i="5"/>
  <c r="E2204" i="5"/>
  <c r="V2205" i="5"/>
  <c r="E2205" i="5"/>
  <c r="V2206" i="5"/>
  <c r="E2206" i="5"/>
  <c r="V2207" i="5"/>
  <c r="E2208" i="5"/>
  <c r="E2209" i="5"/>
  <c r="V2211" i="5"/>
  <c r="E2211" i="5" s="1"/>
  <c r="V2212" i="5"/>
  <c r="E2212" i="5"/>
  <c r="V2213" i="5"/>
  <c r="E2213" i="5" s="1"/>
  <c r="V2216" i="5"/>
  <c r="E2216" i="5"/>
  <c r="V2217" i="5"/>
  <c r="E2217" i="5" s="1"/>
  <c r="V2218" i="5"/>
  <c r="E2218" i="5"/>
  <c r="V2219" i="5"/>
  <c r="E2219" i="5"/>
  <c r="E2220" i="5"/>
  <c r="V2223" i="5"/>
  <c r="E2223" i="5" s="1"/>
  <c r="V2224" i="5"/>
  <c r="E2224" i="5" s="1"/>
  <c r="V2225" i="5"/>
  <c r="E2225" i="5" s="1"/>
  <c r="V2228" i="5"/>
  <c r="E2228" i="5" s="1"/>
  <c r="V2229" i="5"/>
  <c r="E2229" i="5"/>
  <c r="V2230" i="5"/>
  <c r="E2230" i="5" s="1"/>
  <c r="V2231" i="5"/>
  <c r="E2231" i="5"/>
  <c r="E2232" i="5"/>
  <c r="V2235" i="5"/>
  <c r="E2235" i="5"/>
  <c r="V2236" i="5"/>
  <c r="E2236" i="5"/>
  <c r="V2237" i="5"/>
  <c r="E2237" i="5" s="1"/>
  <c r="V2240" i="5"/>
  <c r="E2240" i="5"/>
  <c r="V2241" i="5"/>
  <c r="E2241" i="5" s="1"/>
  <c r="V2242" i="5"/>
  <c r="E2242" i="5"/>
  <c r="V2243" i="5"/>
  <c r="E2243" i="5"/>
  <c r="V2245" i="5"/>
  <c r="E2245" i="5" s="1"/>
  <c r="E2246" i="5"/>
  <c r="V2247" i="5"/>
  <c r="E2247" i="5" s="1"/>
  <c r="V2248" i="5"/>
  <c r="E2248" i="5"/>
  <c r="V2249" i="5"/>
  <c r="E2249" i="5" s="1"/>
  <c r="V2252" i="5"/>
  <c r="E2252" i="5"/>
  <c r="V2253" i="5"/>
  <c r="E2253" i="5" s="1"/>
  <c r="V2254" i="5"/>
  <c r="E2254" i="5" s="1"/>
  <c r="V2255" i="5"/>
  <c r="E2255" i="5"/>
  <c r="E2256" i="5"/>
  <c r="V2257" i="5"/>
  <c r="E2257" i="5" s="1"/>
  <c r="V2259" i="5"/>
  <c r="E2259" i="5"/>
  <c r="V2260" i="5"/>
  <c r="E2260" i="5"/>
  <c r="X2260" i="5" s="1"/>
  <c r="V2261" i="5"/>
  <c r="E2261" i="5"/>
  <c r="V2264" i="5"/>
  <c r="E2264" i="5"/>
  <c r="V2265" i="5"/>
  <c r="E2265" i="5"/>
  <c r="V2266" i="5"/>
  <c r="E2266" i="5" s="1"/>
  <c r="V2267" i="5"/>
  <c r="E2267" i="5" s="1"/>
  <c r="E2268" i="5"/>
  <c r="V2271" i="5"/>
  <c r="G2271" i="5" s="1"/>
  <c r="V2272" i="5"/>
  <c r="V2273" i="5"/>
  <c r="E2273" i="5"/>
  <c r="V2276" i="5"/>
  <c r="E2276" i="5" s="1"/>
  <c r="V2277" i="5"/>
  <c r="E2277" i="5"/>
  <c r="V2278" i="5"/>
  <c r="E2278" i="5"/>
  <c r="V2279" i="5"/>
  <c r="E2279" i="5" s="1"/>
  <c r="E2280" i="5"/>
  <c r="E2281" i="5"/>
  <c r="V2283" i="5"/>
  <c r="E2283" i="5" s="1"/>
  <c r="V2284" i="5"/>
  <c r="E2284" i="5" s="1"/>
  <c r="V2285" i="5"/>
  <c r="E2285" i="5"/>
  <c r="V2288" i="5"/>
  <c r="E2288" i="5"/>
  <c r="V2289" i="5"/>
  <c r="E2289" i="5"/>
  <c r="V2290" i="5"/>
  <c r="E2290" i="5"/>
  <c r="V2291" i="5"/>
  <c r="E2291" i="5" s="1"/>
  <c r="E2292" i="5"/>
  <c r="V2293" i="5"/>
  <c r="E2293" i="5" s="1"/>
  <c r="V2295" i="5"/>
  <c r="E2295" i="5"/>
  <c r="V2296" i="5"/>
  <c r="E2296" i="5" s="1"/>
  <c r="V2297" i="5"/>
  <c r="V2300" i="5"/>
  <c r="E2300" i="5" s="1"/>
  <c r="V2301" i="5"/>
  <c r="G2301" i="5" s="1"/>
  <c r="V2302" i="5"/>
  <c r="V2303" i="5"/>
  <c r="E2303" i="5"/>
  <c r="E2304" i="5"/>
  <c r="E2305" i="5"/>
  <c r="V2307" i="5"/>
  <c r="E2307" i="5"/>
  <c r="V2308" i="5"/>
  <c r="E2308" i="5"/>
  <c r="V2309" i="5"/>
  <c r="E2309" i="5" s="1"/>
  <c r="V2312" i="5"/>
  <c r="V2313" i="5"/>
  <c r="E2313" i="5" s="1"/>
  <c r="V2314" i="5"/>
  <c r="E2314" i="5"/>
  <c r="V2315" i="5"/>
  <c r="E2315" i="5" s="1"/>
  <c r="V2319" i="5"/>
  <c r="E2319" i="5"/>
  <c r="V2320" i="5"/>
  <c r="E2320" i="5"/>
  <c r="V2321" i="5"/>
  <c r="E2321" i="5"/>
  <c r="V2324" i="5"/>
  <c r="V2325" i="5"/>
  <c r="E2325" i="5"/>
  <c r="V2326" i="5"/>
  <c r="E2326" i="5" s="1"/>
  <c r="V2327" i="5"/>
  <c r="E2327" i="5"/>
  <c r="E2328" i="5"/>
  <c r="V2331" i="5"/>
  <c r="E2331" i="5" s="1"/>
  <c r="V2332" i="5"/>
  <c r="E2332" i="5"/>
  <c r="V2333" i="5"/>
  <c r="E2333" i="5"/>
  <c r="V2336" i="5"/>
  <c r="E2336" i="5"/>
  <c r="V2337" i="5"/>
  <c r="E2337" i="5" s="1"/>
  <c r="V2338" i="5"/>
  <c r="E2338" i="5" s="1"/>
  <c r="V2339" i="5"/>
  <c r="E2339" i="5" s="1"/>
  <c r="E2340" i="5"/>
  <c r="V2341" i="5"/>
  <c r="E2341" i="5"/>
  <c r="V2342" i="5"/>
  <c r="V2343" i="5"/>
  <c r="E2343" i="5" s="1"/>
  <c r="V2344" i="5"/>
  <c r="E2344" i="5"/>
  <c r="V2345" i="5"/>
  <c r="E2345" i="5"/>
  <c r="V2348" i="5"/>
  <c r="E2348" i="5" s="1"/>
  <c r="V2349" i="5"/>
  <c r="E2349" i="5"/>
  <c r="V2350" i="5"/>
  <c r="E2350" i="5" s="1"/>
  <c r="V2351" i="5"/>
  <c r="E2351" i="5"/>
  <c r="E2352" i="5"/>
  <c r="V2355" i="5"/>
  <c r="V2356" i="5"/>
  <c r="V2357" i="5"/>
  <c r="E2357" i="5" s="1"/>
  <c r="V2360" i="5"/>
  <c r="E2360" i="5" s="1"/>
  <c r="V2361" i="5"/>
  <c r="E2361" i="5" s="1"/>
  <c r="V2362" i="5"/>
  <c r="E2362" i="5"/>
  <c r="V2363" i="5"/>
  <c r="E2363" i="5" s="1"/>
  <c r="E2364" i="5"/>
  <c r="V2367" i="5"/>
  <c r="E2367" i="5" s="1"/>
  <c r="X2367" i="5" s="1"/>
  <c r="V2368" i="5"/>
  <c r="V2369" i="5"/>
  <c r="E2369" i="5"/>
  <c r="V2372" i="5"/>
  <c r="E2372" i="5" s="1"/>
  <c r="V2373" i="5"/>
  <c r="E2373" i="5" s="1"/>
  <c r="V2374" i="5"/>
  <c r="E2374" i="5"/>
  <c r="V2375" i="5"/>
  <c r="E2375" i="5"/>
  <c r="E2376" i="5"/>
  <c r="E2377" i="5"/>
  <c r="V2379" i="5"/>
  <c r="E2379" i="5"/>
  <c r="V2380" i="5"/>
  <c r="E2380" i="5"/>
  <c r="V2381" i="5"/>
  <c r="E2381" i="5" s="1"/>
  <c r="V2384" i="5"/>
  <c r="E2384" i="5"/>
  <c r="V2385" i="5"/>
  <c r="E2385" i="5" s="1"/>
  <c r="V2386" i="5"/>
  <c r="E2386" i="5" s="1"/>
  <c r="V2387" i="5"/>
  <c r="E2387" i="5" s="1"/>
  <c r="E2389" i="5"/>
  <c r="V2390" i="5"/>
  <c r="R2390" i="5" s="1"/>
  <c r="V2391" i="5"/>
  <c r="E2391" i="5"/>
  <c r="V2392" i="5"/>
  <c r="E2392" i="5"/>
  <c r="V2393" i="5"/>
  <c r="E2393" i="5"/>
  <c r="X2393" i="5" s="1"/>
  <c r="V2396" i="5"/>
  <c r="E2396" i="5"/>
  <c r="V2397" i="5"/>
  <c r="E2397" i="5"/>
  <c r="V2398" i="5"/>
  <c r="E2398" i="5" s="1"/>
  <c r="V2399" i="5"/>
  <c r="E2399" i="5"/>
  <c r="E2400" i="5"/>
  <c r="V2401" i="5"/>
  <c r="E2401" i="5" s="1"/>
  <c r="V2403" i="5"/>
  <c r="E2403" i="5"/>
  <c r="V2404" i="5"/>
  <c r="E2404" i="5"/>
  <c r="V2405" i="5"/>
  <c r="E2405" i="5"/>
  <c r="V2408" i="5"/>
  <c r="E2408" i="5"/>
  <c r="V2409" i="5"/>
  <c r="E2409" i="5" s="1"/>
  <c r="V2410" i="5"/>
  <c r="E2410" i="5"/>
  <c r="V2411" i="5"/>
  <c r="E2411" i="5" s="1"/>
  <c r="E2412" i="5"/>
  <c r="V2415" i="5"/>
  <c r="E2415" i="5"/>
  <c r="V2416" i="5"/>
  <c r="V2417" i="5"/>
  <c r="E2417" i="5"/>
  <c r="V2420" i="5"/>
  <c r="E2420" i="5" s="1"/>
  <c r="V2421" i="5"/>
  <c r="E2421" i="5"/>
  <c r="V2422" i="5"/>
  <c r="E2422" i="5" s="1"/>
  <c r="V2423" i="5"/>
  <c r="E2423" i="5" s="1"/>
  <c r="E2424" i="5"/>
  <c r="E2426" i="5"/>
  <c r="V2427" i="5"/>
  <c r="E2427" i="5" s="1"/>
  <c r="V2428" i="5"/>
  <c r="E2428" i="5"/>
  <c r="V2429" i="5"/>
  <c r="E2429" i="5"/>
  <c r="V2432" i="5"/>
  <c r="E2432" i="5"/>
  <c r="V2433" i="5"/>
  <c r="V2434" i="5"/>
  <c r="E2434" i="5" s="1"/>
  <c r="V2435" i="5"/>
  <c r="E2435" i="5"/>
  <c r="E2436" i="5"/>
  <c r="X2436" i="5" s="1"/>
  <c r="V2437" i="5"/>
  <c r="E2437" i="5" s="1"/>
  <c r="V2439" i="5"/>
  <c r="E2439" i="5"/>
  <c r="V2440" i="5"/>
  <c r="E2440" i="5"/>
  <c r="V2441" i="5"/>
  <c r="E2441" i="5"/>
  <c r="V2444" i="5"/>
  <c r="V2445" i="5"/>
  <c r="E2445" i="5"/>
  <c r="V2446" i="5"/>
  <c r="E2446" i="5" s="1"/>
  <c r="V2447" i="5"/>
  <c r="E2447" i="5" s="1"/>
  <c r="E2448" i="5"/>
  <c r="V2449" i="5"/>
  <c r="E2449" i="5" s="1"/>
  <c r="V2450" i="5"/>
  <c r="E2450" i="5" s="1"/>
  <c r="V2451" i="5"/>
  <c r="E2451" i="5" s="1"/>
  <c r="V2452" i="5"/>
  <c r="E2452" i="5"/>
  <c r="V2453" i="5"/>
  <c r="E2453" i="5"/>
  <c r="X2453" i="5" s="1"/>
  <c r="V2456" i="5"/>
  <c r="E2456" i="5"/>
  <c r="V2457" i="5"/>
  <c r="E2457" i="5" s="1"/>
  <c r="V2458" i="5"/>
  <c r="E2458" i="5"/>
  <c r="V2459" i="5"/>
  <c r="E2459" i="5"/>
  <c r="E2460" i="5"/>
  <c r="V2463" i="5"/>
  <c r="E2463" i="5" s="1"/>
  <c r="V2464" i="5"/>
  <c r="E2464" i="5" s="1"/>
  <c r="V2465" i="5"/>
  <c r="E2465" i="5"/>
  <c r="V2468" i="5"/>
  <c r="E2468" i="5"/>
  <c r="V2469" i="5"/>
  <c r="E2469" i="5"/>
  <c r="V2470" i="5"/>
  <c r="E2470" i="5" s="1"/>
  <c r="V2471" i="5"/>
  <c r="E2471" i="5"/>
  <c r="E2472" i="5"/>
  <c r="E2473" i="5"/>
  <c r="V2475" i="5"/>
  <c r="E2475" i="5" s="1"/>
  <c r="V2476" i="5"/>
  <c r="E2476" i="5"/>
  <c r="V2477" i="5"/>
  <c r="E2477" i="5" s="1"/>
  <c r="V2480" i="5"/>
  <c r="E2480" i="5" s="1"/>
  <c r="V2481" i="5"/>
  <c r="E2481" i="5"/>
  <c r="V2482" i="5"/>
  <c r="E2482" i="5"/>
  <c r="V2483" i="5"/>
  <c r="E2484" i="5"/>
  <c r="V2487" i="5"/>
  <c r="E2487" i="5"/>
  <c r="V2488" i="5"/>
  <c r="E2488" i="5" s="1"/>
  <c r="V2489" i="5"/>
  <c r="E2489" i="5"/>
  <c r="V2492" i="5"/>
  <c r="E2492" i="5"/>
  <c r="V2493" i="5"/>
  <c r="V2494" i="5"/>
  <c r="E2494" i="5"/>
  <c r="V2495" i="5"/>
  <c r="E2495" i="5" s="1"/>
  <c r="E2496" i="5"/>
  <c r="V2499" i="5"/>
  <c r="E2499" i="5"/>
  <c r="V2500" i="5"/>
  <c r="E2500" i="5"/>
  <c r="V2501" i="5"/>
  <c r="E2501" i="5"/>
  <c r="V2504" i="5"/>
  <c r="E2504" i="5"/>
  <c r="G13" i="5"/>
  <c r="G29" i="5"/>
  <c r="G32" i="5"/>
  <c r="G47" i="5"/>
  <c r="G52" i="5"/>
  <c r="G65" i="5"/>
  <c r="G173" i="5"/>
  <c r="G176" i="5"/>
  <c r="G177" i="5"/>
  <c r="G388" i="5"/>
  <c r="G391" i="5"/>
  <c r="G392" i="5"/>
  <c r="G393" i="5"/>
  <c r="G394" i="5"/>
  <c r="G395" i="5"/>
  <c r="G396" i="5"/>
  <c r="G397" i="5"/>
  <c r="G398" i="5"/>
  <c r="G399" i="5"/>
  <c r="G402" i="5"/>
  <c r="G403" i="5"/>
  <c r="G405" i="5"/>
  <c r="G406" i="5"/>
  <c r="G407" i="5"/>
  <c r="G408" i="5"/>
  <c r="G409" i="5"/>
  <c r="G411" i="5"/>
  <c r="G412" i="5"/>
  <c r="G415" i="5"/>
  <c r="G416" i="5"/>
  <c r="G417" i="5"/>
  <c r="G418" i="5"/>
  <c r="G419" i="5"/>
  <c r="G420" i="5"/>
  <c r="G421" i="5"/>
  <c r="G422" i="5"/>
  <c r="G423" i="5"/>
  <c r="G426" i="5"/>
  <c r="G427" i="5"/>
  <c r="G428" i="5"/>
  <c r="G429" i="5"/>
  <c r="G430" i="5"/>
  <c r="G431" i="5"/>
  <c r="G433" i="5"/>
  <c r="G434" i="5"/>
  <c r="G435" i="5"/>
  <c r="G436" i="5"/>
  <c r="G437" i="5"/>
  <c r="G439" i="5"/>
  <c r="G440" i="5"/>
  <c r="G441" i="5"/>
  <c r="G442" i="5"/>
  <c r="G444" i="5"/>
  <c r="G445" i="5"/>
  <c r="G446" i="5"/>
  <c r="G447" i="5"/>
  <c r="G448" i="5"/>
  <c r="G449" i="5"/>
  <c r="G451" i="5"/>
  <c r="G452" i="5"/>
  <c r="G453" i="5"/>
  <c r="G454" i="5"/>
  <c r="G455" i="5"/>
  <c r="G456" i="5"/>
  <c r="G457" i="5"/>
  <c r="G458" i="5"/>
  <c r="G459" i="5"/>
  <c r="G460" i="5"/>
  <c r="G461" i="5"/>
  <c r="G462" i="5"/>
  <c r="G463" i="5"/>
  <c r="G464" i="5"/>
  <c r="G465" i="5"/>
  <c r="G466" i="5"/>
  <c r="G467" i="5"/>
  <c r="G468" i="5"/>
  <c r="G469" i="5"/>
  <c r="G471" i="5"/>
  <c r="G472" i="5"/>
  <c r="G473" i="5"/>
  <c r="G474" i="5"/>
  <c r="G475" i="5"/>
  <c r="G476" i="5"/>
  <c r="G477" i="5"/>
  <c r="G478" i="5"/>
  <c r="G479" i="5"/>
  <c r="G480" i="5"/>
  <c r="G481" i="5"/>
  <c r="G483" i="5"/>
  <c r="G484" i="5"/>
  <c r="G485" i="5"/>
  <c r="G486" i="5"/>
  <c r="G487" i="5"/>
  <c r="G488" i="5"/>
  <c r="G489" i="5"/>
  <c r="G490" i="5"/>
  <c r="G491" i="5"/>
  <c r="G492" i="5"/>
  <c r="G493" i="5"/>
  <c r="G495" i="5"/>
  <c r="G497" i="5"/>
  <c r="G498" i="5"/>
  <c r="G499" i="5"/>
  <c r="G500" i="5"/>
  <c r="G501" i="5"/>
  <c r="G502" i="5"/>
  <c r="G503" i="5"/>
  <c r="G504" i="5"/>
  <c r="G505" i="5"/>
  <c r="G507" i="5"/>
  <c r="G508" i="5"/>
  <c r="G509" i="5"/>
  <c r="G510" i="5"/>
  <c r="G511" i="5"/>
  <c r="G512" i="5"/>
  <c r="G513" i="5"/>
  <c r="G514" i="5"/>
  <c r="G515" i="5"/>
  <c r="G516" i="5"/>
  <c r="G517" i="5"/>
  <c r="G519" i="5"/>
  <c r="G521" i="5"/>
  <c r="G522" i="5"/>
  <c r="G523" i="5"/>
  <c r="G524" i="5"/>
  <c r="G525" i="5"/>
  <c r="G526" i="5"/>
  <c r="G528" i="5"/>
  <c r="G529" i="5"/>
  <c r="G531" i="5"/>
  <c r="G532" i="5"/>
  <c r="G533" i="5"/>
  <c r="G534" i="5"/>
  <c r="G535" i="5"/>
  <c r="G536" i="5"/>
  <c r="G537" i="5"/>
  <c r="G538" i="5"/>
  <c r="G539" i="5"/>
  <c r="G540" i="5"/>
  <c r="G541" i="5"/>
  <c r="G543" i="5"/>
  <c r="G544" i="5"/>
  <c r="G545" i="5"/>
  <c r="G546" i="5"/>
  <c r="G547" i="5"/>
  <c r="G548" i="5"/>
  <c r="G549" i="5"/>
  <c r="G550" i="5"/>
  <c r="G551" i="5"/>
  <c r="G552" i="5"/>
  <c r="G553" i="5"/>
  <c r="G555" i="5"/>
  <c r="G556" i="5"/>
  <c r="G557" i="5"/>
  <c r="G558" i="5"/>
  <c r="G559" i="5"/>
  <c r="G561" i="5"/>
  <c r="G563" i="5"/>
  <c r="G564" i="5"/>
  <c r="G565" i="5"/>
  <c r="G567" i="5"/>
  <c r="G568" i="5"/>
  <c r="G569" i="5"/>
  <c r="G570" i="5"/>
  <c r="G571" i="5"/>
  <c r="G572" i="5"/>
  <c r="G573" i="5"/>
  <c r="G574" i="5"/>
  <c r="G575" i="5"/>
  <c r="G576" i="5"/>
  <c r="G577" i="5"/>
  <c r="G579" i="5"/>
  <c r="G580" i="5"/>
  <c r="G581" i="5"/>
  <c r="G583" i="5"/>
  <c r="G584" i="5"/>
  <c r="G585" i="5"/>
  <c r="G586" i="5"/>
  <c r="G587" i="5"/>
  <c r="G588" i="5"/>
  <c r="G589" i="5"/>
  <c r="G591" i="5"/>
  <c r="G593" i="5"/>
  <c r="G596" i="5"/>
  <c r="G597" i="5"/>
  <c r="G598" i="5"/>
  <c r="G600" i="5"/>
  <c r="G601" i="5"/>
  <c r="G603" i="5"/>
  <c r="G604" i="5"/>
  <c r="G605" i="5"/>
  <c r="G608" i="5"/>
  <c r="G609" i="5"/>
  <c r="G610" i="5"/>
  <c r="G611" i="5"/>
  <c r="G612" i="5"/>
  <c r="G613" i="5"/>
  <c r="G615" i="5"/>
  <c r="G616" i="5"/>
  <c r="G617" i="5"/>
  <c r="G620" i="5"/>
  <c r="G621" i="5"/>
  <c r="G622" i="5"/>
  <c r="G623" i="5"/>
  <c r="G624" i="5"/>
  <c r="G625" i="5"/>
  <c r="G627" i="5"/>
  <c r="G628" i="5"/>
  <c r="G629" i="5"/>
  <c r="G632" i="5"/>
  <c r="G633" i="5"/>
  <c r="G634" i="5"/>
  <c r="G635" i="5"/>
  <c r="G636" i="5"/>
  <c r="G637" i="5"/>
  <c r="G639" i="5"/>
  <c r="G640" i="5"/>
  <c r="G644" i="5"/>
  <c r="G645" i="5"/>
  <c r="G646" i="5"/>
  <c r="G647" i="5"/>
  <c r="G648" i="5"/>
  <c r="G649" i="5"/>
  <c r="G651" i="5"/>
  <c r="G652" i="5"/>
  <c r="G653" i="5"/>
  <c r="G656" i="5"/>
  <c r="G657" i="5"/>
  <c r="G658" i="5"/>
  <c r="G659" i="5"/>
  <c r="G660" i="5"/>
  <c r="G661" i="5"/>
  <c r="G663" i="5"/>
  <c r="G664" i="5"/>
  <c r="G665" i="5"/>
  <c r="G668" i="5"/>
  <c r="G669" i="5"/>
  <c r="G670" i="5"/>
  <c r="G671" i="5"/>
  <c r="G672" i="5"/>
  <c r="G673" i="5"/>
  <c r="G675" i="5"/>
  <c r="G676" i="5"/>
  <c r="G677" i="5"/>
  <c r="G680" i="5"/>
  <c r="G681" i="5"/>
  <c r="G682" i="5"/>
  <c r="G683" i="5"/>
  <c r="G684" i="5"/>
  <c r="G685" i="5"/>
  <c r="G687" i="5"/>
  <c r="G688" i="5"/>
  <c r="G689" i="5"/>
  <c r="G692" i="5"/>
  <c r="G693" i="5"/>
  <c r="G694" i="5"/>
  <c r="G695" i="5"/>
  <c r="G696" i="5"/>
  <c r="G697" i="5"/>
  <c r="G699" i="5"/>
  <c r="G700" i="5"/>
  <c r="G701" i="5"/>
  <c r="G704" i="5"/>
  <c r="G705" i="5"/>
  <c r="G706" i="5"/>
  <c r="G707" i="5"/>
  <c r="G708" i="5"/>
  <c r="G709" i="5"/>
  <c r="G711" i="5"/>
  <c r="G712" i="5"/>
  <c r="G713" i="5"/>
  <c r="G717" i="5"/>
  <c r="G718" i="5"/>
  <c r="G719" i="5"/>
  <c r="G720" i="5"/>
  <c r="G721" i="5"/>
  <c r="G723" i="5"/>
  <c r="G724" i="5"/>
  <c r="G725" i="5"/>
  <c r="G729" i="5"/>
  <c r="G730" i="5"/>
  <c r="G731" i="5"/>
  <c r="G732" i="5"/>
  <c r="G733" i="5"/>
  <c r="G735" i="5"/>
  <c r="G737" i="5"/>
  <c r="G740" i="5"/>
  <c r="G741" i="5"/>
  <c r="G742" i="5"/>
  <c r="G743" i="5"/>
  <c r="G744" i="5"/>
  <c r="G745" i="5"/>
  <c r="G747" i="5"/>
  <c r="G748" i="5"/>
  <c r="G749" i="5"/>
  <c r="G750" i="5"/>
  <c r="G752" i="5"/>
  <c r="G753" i="5"/>
  <c r="G754" i="5"/>
  <c r="G755" i="5"/>
  <c r="G756" i="5"/>
  <c r="G757" i="5"/>
  <c r="G759" i="5"/>
  <c r="G760" i="5"/>
  <c r="G761" i="5"/>
  <c r="G765" i="5"/>
  <c r="G766" i="5"/>
  <c r="G767" i="5"/>
  <c r="G768" i="5"/>
  <c r="G769" i="5"/>
  <c r="G771" i="5"/>
  <c r="G772" i="5"/>
  <c r="G773" i="5"/>
  <c r="G776" i="5"/>
  <c r="G777" i="5"/>
  <c r="G778" i="5"/>
  <c r="G779" i="5"/>
  <c r="G780" i="5"/>
  <c r="G781" i="5"/>
  <c r="G783" i="5"/>
  <c r="G784" i="5"/>
  <c r="G785" i="5"/>
  <c r="G787" i="5"/>
  <c r="G788" i="5"/>
  <c r="G789" i="5"/>
  <c r="G790" i="5"/>
  <c r="G791" i="5"/>
  <c r="G792" i="5"/>
  <c r="G793" i="5"/>
  <c r="G795" i="5"/>
  <c r="G796" i="5"/>
  <c r="G797" i="5"/>
  <c r="G800" i="5"/>
  <c r="G801" i="5"/>
  <c r="G802" i="5"/>
  <c r="G803" i="5"/>
  <c r="G804" i="5"/>
  <c r="G805" i="5"/>
  <c r="G807" i="5"/>
  <c r="G808" i="5"/>
  <c r="G809" i="5"/>
  <c r="G812" i="5"/>
  <c r="G813" i="5"/>
  <c r="G816" i="5"/>
  <c r="G817" i="5"/>
  <c r="G819" i="5"/>
  <c r="G820" i="5"/>
  <c r="G821" i="5"/>
  <c r="G825" i="5"/>
  <c r="G826" i="5"/>
  <c r="G827" i="5"/>
  <c r="G831" i="5"/>
  <c r="G832" i="5"/>
  <c r="G833" i="5"/>
  <c r="G836" i="5"/>
  <c r="G837" i="5"/>
  <c r="G838" i="5"/>
  <c r="G839" i="5"/>
  <c r="G840" i="5"/>
  <c r="G841" i="5"/>
  <c r="G843" i="5"/>
  <c r="G844" i="5"/>
  <c r="G845" i="5"/>
  <c r="G849" i="5"/>
  <c r="G850" i="5"/>
  <c r="G851" i="5"/>
  <c r="G852" i="5"/>
  <c r="G853" i="5"/>
  <c r="G855" i="5"/>
  <c r="G856" i="5"/>
  <c r="G857" i="5"/>
  <c r="G858" i="5"/>
  <c r="G861" i="5"/>
  <c r="G862" i="5"/>
  <c r="G863" i="5"/>
  <c r="G864" i="5"/>
  <c r="G865" i="5"/>
  <c r="G867" i="5"/>
  <c r="G868" i="5"/>
  <c r="G869" i="5"/>
  <c r="G872" i="5"/>
  <c r="G873" i="5"/>
  <c r="G874" i="5"/>
  <c r="G875" i="5"/>
  <c r="G876" i="5"/>
  <c r="G877" i="5"/>
  <c r="G879" i="5"/>
  <c r="G880" i="5"/>
  <c r="G881" i="5"/>
  <c r="G884" i="5"/>
  <c r="G885" i="5"/>
  <c r="G886" i="5"/>
  <c r="G887" i="5"/>
  <c r="G888" i="5"/>
  <c r="G889" i="5"/>
  <c r="G891" i="5"/>
  <c r="G892" i="5"/>
  <c r="G893" i="5"/>
  <c r="G894" i="5"/>
  <c r="G896" i="5"/>
  <c r="G897" i="5"/>
  <c r="G898" i="5"/>
  <c r="G899" i="5"/>
  <c r="G900" i="5"/>
  <c r="G901" i="5"/>
  <c r="G903" i="5"/>
  <c r="G904" i="5"/>
  <c r="G908" i="5"/>
  <c r="G909" i="5"/>
  <c r="G910" i="5"/>
  <c r="G911" i="5"/>
  <c r="G912" i="5"/>
  <c r="G913" i="5"/>
  <c r="G915" i="5"/>
  <c r="G916" i="5"/>
  <c r="G917" i="5"/>
  <c r="G920" i="5"/>
  <c r="G921" i="5"/>
  <c r="G922" i="5"/>
  <c r="G923" i="5"/>
  <c r="G924" i="5"/>
  <c r="G925" i="5"/>
  <c r="G927" i="5"/>
  <c r="G928" i="5"/>
  <c r="G929" i="5"/>
  <c r="G933" i="5"/>
  <c r="G934" i="5"/>
  <c r="G935" i="5"/>
  <c r="G936" i="5"/>
  <c r="G937" i="5"/>
  <c r="G939" i="5"/>
  <c r="G940" i="5"/>
  <c r="G941" i="5"/>
  <c r="G944" i="5"/>
  <c r="G945" i="5"/>
  <c r="G946" i="5"/>
  <c r="G947" i="5"/>
  <c r="G948" i="5"/>
  <c r="G949" i="5"/>
  <c r="G951" i="5"/>
  <c r="G952" i="5"/>
  <c r="G953" i="5"/>
  <c r="G957" i="5"/>
  <c r="G958" i="5"/>
  <c r="G959" i="5"/>
  <c r="G960" i="5"/>
  <c r="G961" i="5"/>
  <c r="G963" i="5"/>
  <c r="G964" i="5"/>
  <c r="G965" i="5"/>
  <c r="G968" i="5"/>
  <c r="G969" i="5"/>
  <c r="G970" i="5"/>
  <c r="G971" i="5"/>
  <c r="G972" i="5"/>
  <c r="G973" i="5"/>
  <c r="G975" i="5"/>
  <c r="G976" i="5"/>
  <c r="G977" i="5"/>
  <c r="G980" i="5"/>
  <c r="G981" i="5"/>
  <c r="G982" i="5"/>
  <c r="G983" i="5"/>
  <c r="G984" i="5"/>
  <c r="G985" i="5"/>
  <c r="G987" i="5"/>
  <c r="G988" i="5"/>
  <c r="G989" i="5"/>
  <c r="G992" i="5"/>
  <c r="G993" i="5"/>
  <c r="G994" i="5"/>
  <c r="G995" i="5"/>
  <c r="G996" i="5"/>
  <c r="G997" i="5"/>
  <c r="G999" i="5"/>
  <c r="G1000" i="5"/>
  <c r="G1001" i="5"/>
  <c r="G1004" i="5"/>
  <c r="G1005" i="5"/>
  <c r="G1006" i="5"/>
  <c r="G1007" i="5"/>
  <c r="G1008" i="5"/>
  <c r="G1009" i="5"/>
  <c r="G1011" i="5"/>
  <c r="G1012" i="5"/>
  <c r="G1013" i="5"/>
  <c r="G1014" i="5"/>
  <c r="G1015" i="5"/>
  <c r="G1016" i="5"/>
  <c r="G1017" i="5"/>
  <c r="G1018" i="5"/>
  <c r="G1019" i="5"/>
  <c r="G1020" i="5"/>
  <c r="G1021" i="5"/>
  <c r="G1023" i="5"/>
  <c r="G1025" i="5"/>
  <c r="G1028" i="5"/>
  <c r="G1029" i="5"/>
  <c r="G1030" i="5"/>
  <c r="G1031" i="5"/>
  <c r="G1032" i="5"/>
  <c r="G1033" i="5"/>
  <c r="G1035" i="5"/>
  <c r="G1036" i="5"/>
  <c r="G1037" i="5"/>
  <c r="G1040" i="5"/>
  <c r="G1041" i="5"/>
  <c r="G1042" i="5"/>
  <c r="G1043" i="5"/>
  <c r="G1044" i="5"/>
  <c r="G1045" i="5"/>
  <c r="G1047" i="5"/>
  <c r="G1048" i="5"/>
  <c r="G1049" i="5"/>
  <c r="G1052" i="5"/>
  <c r="G1053" i="5"/>
  <c r="G1054" i="5"/>
  <c r="G1055" i="5"/>
  <c r="G1056" i="5"/>
  <c r="G1059" i="5"/>
  <c r="G1060" i="5"/>
  <c r="G1061" i="5"/>
  <c r="G1065" i="5"/>
  <c r="G1067" i="5"/>
  <c r="G1068" i="5"/>
  <c r="G1069" i="5"/>
  <c r="G1071" i="5"/>
  <c r="G1072" i="5"/>
  <c r="G1073" i="5"/>
  <c r="G1076" i="5"/>
  <c r="G1077" i="5"/>
  <c r="G1078" i="5"/>
  <c r="G1079" i="5"/>
  <c r="G1080" i="5"/>
  <c r="G1081" i="5"/>
  <c r="G1083" i="5"/>
  <c r="G1084" i="5"/>
  <c r="G1085" i="5"/>
  <c r="G1088" i="5"/>
  <c r="G1089" i="5"/>
  <c r="G1091" i="5"/>
  <c r="G1092" i="5"/>
  <c r="G1093" i="5"/>
  <c r="G1095" i="5"/>
  <c r="G1096" i="5"/>
  <c r="G1097" i="5"/>
  <c r="G1100" i="5"/>
  <c r="G1101" i="5"/>
  <c r="G1102" i="5"/>
  <c r="G1103" i="5"/>
  <c r="G1104" i="5"/>
  <c r="G1105" i="5"/>
  <c r="G1107" i="5"/>
  <c r="G1109" i="5"/>
  <c r="G1113" i="5"/>
  <c r="G1114" i="5"/>
  <c r="G1115" i="5"/>
  <c r="G1116" i="5"/>
  <c r="G1117" i="5"/>
  <c r="G1119" i="5"/>
  <c r="G1120" i="5"/>
  <c r="G1121" i="5"/>
  <c r="G1124" i="5"/>
  <c r="G1125" i="5"/>
  <c r="G1126" i="5"/>
  <c r="G1127" i="5"/>
  <c r="G1129" i="5"/>
  <c r="G1131" i="5"/>
  <c r="G1132" i="5"/>
  <c r="G1133" i="5"/>
  <c r="G1136" i="5"/>
  <c r="G1137" i="5"/>
  <c r="G1138" i="5"/>
  <c r="G1139" i="5"/>
  <c r="G1141" i="5"/>
  <c r="G1143" i="5"/>
  <c r="G1144" i="5"/>
  <c r="G1148" i="5"/>
  <c r="G1149" i="5"/>
  <c r="G1150" i="5"/>
  <c r="G1151" i="5"/>
  <c r="G1152" i="5"/>
  <c r="G1153" i="5"/>
  <c r="G1155" i="5"/>
  <c r="G1156" i="5"/>
  <c r="G1157" i="5"/>
  <c r="G1161" i="5"/>
  <c r="G1162" i="5"/>
  <c r="G1163" i="5"/>
  <c r="G1164" i="5"/>
  <c r="G1165" i="5"/>
  <c r="G1167" i="5"/>
  <c r="G1169" i="5"/>
  <c r="G1172" i="5"/>
  <c r="G1173" i="5"/>
  <c r="G1174" i="5"/>
  <c r="G1175" i="5"/>
  <c r="G1176" i="5"/>
  <c r="G1177" i="5"/>
  <c r="G1179" i="5"/>
  <c r="G1180" i="5"/>
  <c r="G1181" i="5"/>
  <c r="G1183" i="5"/>
  <c r="G1184" i="5"/>
  <c r="G1185" i="5"/>
  <c r="G1186" i="5"/>
  <c r="G1187" i="5"/>
  <c r="G1188" i="5"/>
  <c r="G1189" i="5"/>
  <c r="G1190" i="5"/>
  <c r="G1191" i="5"/>
  <c r="G1193" i="5"/>
  <c r="G1196" i="5"/>
  <c r="G1197" i="5"/>
  <c r="G1198" i="5"/>
  <c r="G1199" i="5"/>
  <c r="G1200" i="5"/>
  <c r="G1201" i="5"/>
  <c r="G1202" i="5"/>
  <c r="G1203" i="5"/>
  <c r="G1204" i="5"/>
  <c r="G1205" i="5"/>
  <c r="G1208" i="5"/>
  <c r="G1209" i="5"/>
  <c r="G1210" i="5"/>
  <c r="G1211" i="5"/>
  <c r="G1212" i="5"/>
  <c r="G1213" i="5"/>
  <c r="G1214" i="5"/>
  <c r="G1215" i="5"/>
  <c r="G1216" i="5"/>
  <c r="G1217" i="5"/>
  <c r="G1220" i="5"/>
  <c r="G1221" i="5"/>
  <c r="G1222" i="5"/>
  <c r="G1223" i="5"/>
  <c r="G1224" i="5"/>
  <c r="G1225" i="5"/>
  <c r="G1226" i="5"/>
  <c r="G1227" i="5"/>
  <c r="G1232" i="5"/>
  <c r="G1233" i="5"/>
  <c r="G1234" i="5"/>
  <c r="G1235" i="5"/>
  <c r="G1236" i="5"/>
  <c r="G1237" i="5"/>
  <c r="G1238" i="5"/>
  <c r="G1239" i="5"/>
  <c r="G1240" i="5"/>
  <c r="G1241" i="5"/>
  <c r="G1244" i="5"/>
  <c r="G1245" i="5"/>
  <c r="G1246" i="5"/>
  <c r="G1247" i="5"/>
  <c r="G1248" i="5"/>
  <c r="G1249" i="5"/>
  <c r="G1250" i="5"/>
  <c r="G1251" i="5"/>
  <c r="G1252" i="5"/>
  <c r="G1253" i="5"/>
  <c r="G1256" i="5"/>
  <c r="G1257" i="5"/>
  <c r="G1258" i="5"/>
  <c r="G1260" i="5"/>
  <c r="G1261" i="5"/>
  <c r="G1262" i="5"/>
  <c r="G1263" i="5"/>
  <c r="G1264" i="5"/>
  <c r="G1265" i="5"/>
  <c r="G1268" i="5"/>
  <c r="G1269" i="5"/>
  <c r="G1270" i="5"/>
  <c r="G1271" i="5"/>
  <c r="G1272" i="5"/>
  <c r="G1273" i="5"/>
  <c r="G1274" i="5"/>
  <c r="G1275" i="5"/>
  <c r="G1276" i="5"/>
  <c r="G1277" i="5"/>
  <c r="G1280" i="5"/>
  <c r="G1283" i="5"/>
  <c r="G1284" i="5"/>
  <c r="G1285" i="5"/>
  <c r="G1287" i="5"/>
  <c r="G1288" i="5"/>
  <c r="G1289" i="5"/>
  <c r="G1292" i="5"/>
  <c r="G1293" i="5"/>
  <c r="G1294" i="5"/>
  <c r="G1295" i="5"/>
  <c r="G1296" i="5"/>
  <c r="G1297" i="5"/>
  <c r="G1298" i="5"/>
  <c r="G1299" i="5"/>
  <c r="G1300" i="5"/>
  <c r="G1301" i="5"/>
  <c r="G1304" i="5"/>
  <c r="G1305" i="5"/>
  <c r="G1306" i="5"/>
  <c r="G1307" i="5"/>
  <c r="G1308" i="5"/>
  <c r="G1309" i="5"/>
  <c r="G1311" i="5"/>
  <c r="G1312" i="5"/>
  <c r="G1313" i="5"/>
  <c r="G1316" i="5"/>
  <c r="G1317" i="5"/>
  <c r="G1318" i="5"/>
  <c r="G1319" i="5"/>
  <c r="G1320" i="5"/>
  <c r="G1321" i="5"/>
  <c r="G1323" i="5"/>
  <c r="G1324" i="5"/>
  <c r="G1325" i="5"/>
  <c r="G1328" i="5"/>
  <c r="G1329" i="5"/>
  <c r="G1330" i="5"/>
  <c r="G1332" i="5"/>
  <c r="G1333" i="5"/>
  <c r="G1335" i="5"/>
  <c r="G1336" i="5"/>
  <c r="G1337" i="5"/>
  <c r="G1341" i="5"/>
  <c r="G1342" i="5"/>
  <c r="G1343" i="5"/>
  <c r="G1344" i="5"/>
  <c r="G1345" i="5"/>
  <c r="G1346" i="5"/>
  <c r="G1347" i="5"/>
  <c r="G1348" i="5"/>
  <c r="G1352" i="5"/>
  <c r="G1353" i="5"/>
  <c r="G1354" i="5"/>
  <c r="G1355" i="5"/>
  <c r="G1356" i="5"/>
  <c r="G1357" i="5"/>
  <c r="G1358" i="5"/>
  <c r="G1359" i="5"/>
  <c r="G1361" i="5"/>
  <c r="G1364" i="5"/>
  <c r="G1367" i="5"/>
  <c r="G1368" i="5"/>
  <c r="G1369" i="5"/>
  <c r="G1370" i="5"/>
  <c r="G1371" i="5"/>
  <c r="G1372" i="5"/>
  <c r="G1373" i="5"/>
  <c r="G1376" i="5"/>
  <c r="G1377" i="5"/>
  <c r="G1378" i="5"/>
  <c r="G1379" i="5"/>
  <c r="G1380" i="5"/>
  <c r="G1381" i="5"/>
  <c r="G1383" i="5"/>
  <c r="G1384" i="5"/>
  <c r="G1385" i="5"/>
  <c r="G1388" i="5"/>
  <c r="G1389" i="5"/>
  <c r="G1390" i="5"/>
  <c r="G1391" i="5"/>
  <c r="G1392" i="5"/>
  <c r="G1393" i="5"/>
  <c r="G1394" i="5"/>
  <c r="G1395" i="5"/>
  <c r="G1397" i="5"/>
  <c r="G1400" i="5"/>
  <c r="G1401" i="5"/>
  <c r="G1402" i="5"/>
  <c r="G1403" i="5"/>
  <c r="G1404" i="5"/>
  <c r="G1405" i="5"/>
  <c r="G1406" i="5"/>
  <c r="G1407" i="5"/>
  <c r="G1408" i="5"/>
  <c r="G1409" i="5"/>
  <c r="G1412" i="5"/>
  <c r="G1413" i="5"/>
  <c r="G1415" i="5"/>
  <c r="G1416" i="5"/>
  <c r="G1417" i="5"/>
  <c r="G1419" i="5"/>
  <c r="G1420" i="5"/>
  <c r="G1421" i="5"/>
  <c r="G1424" i="5"/>
  <c r="G1425" i="5"/>
  <c r="G1427" i="5"/>
  <c r="G1428" i="5"/>
  <c r="G1429" i="5"/>
  <c r="G1430" i="5"/>
  <c r="G1431" i="5"/>
  <c r="G1432" i="5"/>
  <c r="G1436" i="5"/>
  <c r="G1437" i="5"/>
  <c r="G1438" i="5"/>
  <c r="G1439" i="5"/>
  <c r="G1440" i="5"/>
  <c r="G1441" i="5"/>
  <c r="G1442" i="5"/>
  <c r="G1443" i="5"/>
  <c r="G1444" i="5"/>
  <c r="G1445" i="5"/>
  <c r="G1448" i="5"/>
  <c r="G1449" i="5"/>
  <c r="G1450" i="5"/>
  <c r="G1451" i="5"/>
  <c r="G1452" i="5"/>
  <c r="G1453" i="5"/>
  <c r="G1454" i="5"/>
  <c r="G1455" i="5"/>
  <c r="G1456" i="5"/>
  <c r="G1457" i="5"/>
  <c r="G1460" i="5"/>
  <c r="G1461" i="5"/>
  <c r="G1462" i="5"/>
  <c r="G1463" i="5"/>
  <c r="G1464" i="5"/>
  <c r="G1465" i="5"/>
  <c r="G1466" i="5"/>
  <c r="G1467" i="5"/>
  <c r="G1469" i="5"/>
  <c r="G1472" i="5"/>
  <c r="G1473" i="5"/>
  <c r="G1474" i="5"/>
  <c r="G1475" i="5"/>
  <c r="G1476" i="5"/>
  <c r="G1477" i="5"/>
  <c r="G1478" i="5"/>
  <c r="G1480" i="5"/>
  <c r="G1481" i="5"/>
  <c r="G1484" i="5"/>
  <c r="G1485" i="5"/>
  <c r="G1486" i="5"/>
  <c r="G1487" i="5"/>
  <c r="G1488" i="5"/>
  <c r="G1489" i="5"/>
  <c r="G1490" i="5"/>
  <c r="G1491" i="5"/>
  <c r="G1493" i="5"/>
  <c r="G1496" i="5"/>
  <c r="G1497" i="5"/>
  <c r="G1498" i="5"/>
  <c r="G1500" i="5"/>
  <c r="G1501" i="5"/>
  <c r="G1503" i="5"/>
  <c r="G1504" i="5"/>
  <c r="G1505" i="5"/>
  <c r="G1508" i="5"/>
  <c r="G1509" i="5"/>
  <c r="G1510" i="5"/>
  <c r="G1511" i="5"/>
  <c r="G1512" i="5"/>
  <c r="G1513" i="5"/>
  <c r="G1514" i="5"/>
  <c r="G1515" i="5"/>
  <c r="G1516" i="5"/>
  <c r="G1517" i="5"/>
  <c r="G1520" i="5"/>
  <c r="G1521" i="5"/>
  <c r="G1522" i="5"/>
  <c r="G1523" i="5"/>
  <c r="G1524" i="5"/>
  <c r="G1525" i="5"/>
  <c r="G1526" i="5"/>
  <c r="G1527" i="5"/>
  <c r="G1528" i="5"/>
  <c r="G1529" i="5"/>
  <c r="G1532" i="5"/>
  <c r="G1533" i="5"/>
  <c r="G1534" i="5"/>
  <c r="G1535" i="5"/>
  <c r="G1536" i="5"/>
  <c r="G1537" i="5"/>
  <c r="G1538" i="5"/>
  <c r="G1539" i="5"/>
  <c r="G1541" i="5"/>
  <c r="G1544" i="5"/>
  <c r="G1545" i="5"/>
  <c r="G1546" i="5"/>
  <c r="G1547" i="5"/>
  <c r="G1548" i="5"/>
  <c r="G1549" i="5"/>
  <c r="G1550" i="5"/>
  <c r="G1551" i="5"/>
  <c r="G1552" i="5"/>
  <c r="G1553" i="5"/>
  <c r="G1555" i="5"/>
  <c r="G1556" i="5"/>
  <c r="G1557" i="5"/>
  <c r="G1558" i="5"/>
  <c r="G1559" i="5"/>
  <c r="G1560" i="5"/>
  <c r="G1561" i="5"/>
  <c r="G1562" i="5"/>
  <c r="G1563" i="5"/>
  <c r="G1564" i="5"/>
  <c r="G1568" i="5"/>
  <c r="G1569" i="5"/>
  <c r="G1570" i="5"/>
  <c r="G1571" i="5"/>
  <c r="G1572" i="5"/>
  <c r="G1573" i="5"/>
  <c r="G1574" i="5"/>
  <c r="G1575" i="5"/>
  <c r="G1576" i="5"/>
  <c r="G1577" i="5"/>
  <c r="G1580" i="5"/>
  <c r="G1581" i="5"/>
  <c r="G1582" i="5"/>
  <c r="G1584" i="5"/>
  <c r="G1585" i="5"/>
  <c r="G1587" i="5"/>
  <c r="G1588" i="5"/>
  <c r="G1589" i="5"/>
  <c r="G1592" i="5"/>
  <c r="G1593" i="5"/>
  <c r="G1594" i="5"/>
  <c r="G1595" i="5"/>
  <c r="G1596" i="5"/>
  <c r="G1597" i="5"/>
  <c r="G1599" i="5"/>
  <c r="G1600" i="5"/>
  <c r="G1601" i="5"/>
  <c r="G1604" i="5"/>
  <c r="G1605" i="5"/>
  <c r="G1606" i="5"/>
  <c r="G1607" i="5"/>
  <c r="G1608" i="5"/>
  <c r="G1609" i="5"/>
  <c r="G1613" i="5"/>
  <c r="G1616" i="5"/>
  <c r="G1617" i="5"/>
  <c r="G1618" i="5"/>
  <c r="G1619" i="5"/>
  <c r="G1620" i="5"/>
  <c r="G1621" i="5"/>
  <c r="G1622" i="5"/>
  <c r="G1623" i="5"/>
  <c r="G1624" i="5"/>
  <c r="G1625" i="5"/>
  <c r="G1628" i="5"/>
  <c r="G1629" i="5"/>
  <c r="G1630" i="5"/>
  <c r="G1631" i="5"/>
  <c r="G1632" i="5"/>
  <c r="G1633" i="5"/>
  <c r="G1634" i="5"/>
  <c r="G1635" i="5"/>
  <c r="G1636" i="5"/>
  <c r="G1637" i="5"/>
  <c r="G1640" i="5"/>
  <c r="G1641" i="5"/>
  <c r="G1642" i="5"/>
  <c r="G1643" i="5"/>
  <c r="G1644" i="5"/>
  <c r="G1645" i="5"/>
  <c r="G1646" i="5"/>
  <c r="G1647" i="5"/>
  <c r="G1648" i="5"/>
  <c r="G1649" i="5"/>
  <c r="G1652" i="5"/>
  <c r="G1654" i="5"/>
  <c r="G1655" i="5"/>
  <c r="G1656" i="5"/>
  <c r="G1657" i="5"/>
  <c r="G1658" i="5"/>
  <c r="G1659" i="5"/>
  <c r="G1660" i="5"/>
  <c r="G1661" i="5"/>
  <c r="G1664" i="5"/>
  <c r="G1665" i="5"/>
  <c r="G1666" i="5"/>
  <c r="G1667" i="5"/>
  <c r="G1668" i="5"/>
  <c r="G1669" i="5"/>
  <c r="G1670" i="5"/>
  <c r="G1671" i="5"/>
  <c r="G1672" i="5"/>
  <c r="G1673" i="5"/>
  <c r="G1676" i="5"/>
  <c r="G1677" i="5"/>
  <c r="G1678" i="5"/>
  <c r="G1679" i="5"/>
  <c r="G1680" i="5"/>
  <c r="G1681" i="5"/>
  <c r="G1683" i="5"/>
  <c r="G1684" i="5"/>
  <c r="G1688" i="5"/>
  <c r="G1689" i="5"/>
  <c r="G1690" i="5"/>
  <c r="G1691" i="5"/>
  <c r="G1692" i="5"/>
  <c r="G1693" i="5"/>
  <c r="G1694" i="5"/>
  <c r="G1695" i="5"/>
  <c r="G1697" i="5"/>
  <c r="G1700" i="5"/>
  <c r="G1701" i="5"/>
  <c r="G1702" i="5"/>
  <c r="G1703" i="5"/>
  <c r="G1704" i="5"/>
  <c r="G1705" i="5"/>
  <c r="G1707" i="5"/>
  <c r="G1708" i="5"/>
  <c r="G1709" i="5"/>
  <c r="G1712" i="5"/>
  <c r="G1713" i="5"/>
  <c r="G1715" i="5"/>
  <c r="G1716" i="5"/>
  <c r="G1717" i="5"/>
  <c r="G1718" i="5"/>
  <c r="G1719" i="5"/>
  <c r="G1720" i="5"/>
  <c r="G1721" i="5"/>
  <c r="G1724" i="5"/>
  <c r="G1725" i="5"/>
  <c r="G1726" i="5"/>
  <c r="G1728" i="5"/>
  <c r="G1729" i="5"/>
  <c r="G1730" i="5"/>
  <c r="G1731" i="5"/>
  <c r="G1732" i="5"/>
  <c r="G1733" i="5"/>
  <c r="G1736" i="5"/>
  <c r="G1737" i="5"/>
  <c r="G1739" i="5"/>
  <c r="G1740" i="5"/>
  <c r="G1741" i="5"/>
  <c r="G1742" i="5"/>
  <c r="G1743" i="5"/>
  <c r="G1744" i="5"/>
  <c r="G1745" i="5"/>
  <c r="G1748" i="5"/>
  <c r="G1749" i="5"/>
  <c r="G1751" i="5"/>
  <c r="G1752" i="5"/>
  <c r="G1753" i="5"/>
  <c r="G1755" i="5"/>
  <c r="G1756" i="5"/>
  <c r="G1757" i="5"/>
  <c r="G1761" i="5"/>
  <c r="G1762" i="5"/>
  <c r="G1763" i="5"/>
  <c r="G1764" i="5"/>
  <c r="G1765" i="5"/>
  <c r="G1766" i="5"/>
  <c r="G1767" i="5"/>
  <c r="G1768" i="5"/>
  <c r="G1772" i="5"/>
  <c r="G1773" i="5"/>
  <c r="G1774" i="5"/>
  <c r="G1775" i="5"/>
  <c r="G1776" i="5"/>
  <c r="G1777" i="5"/>
  <c r="G1779" i="5"/>
  <c r="G1781" i="5"/>
  <c r="G1784" i="5"/>
  <c r="G1785" i="5"/>
  <c r="G1786" i="5"/>
  <c r="G1787" i="5"/>
  <c r="G1788" i="5"/>
  <c r="G1789" i="5"/>
  <c r="G1791" i="5"/>
  <c r="G1792" i="5"/>
  <c r="G1793" i="5"/>
  <c r="G1796" i="5"/>
  <c r="G1797" i="5"/>
  <c r="G1798" i="5"/>
  <c r="G1799" i="5"/>
  <c r="G1800" i="5"/>
  <c r="G1801" i="5"/>
  <c r="G1802" i="5"/>
  <c r="G1804" i="5"/>
  <c r="G1805" i="5"/>
  <c r="G1808" i="5"/>
  <c r="G1809" i="5"/>
  <c r="G1810" i="5"/>
  <c r="G1811" i="5"/>
  <c r="G1812" i="5"/>
  <c r="G1813" i="5"/>
  <c r="G1814" i="5"/>
  <c r="G1815" i="5"/>
  <c r="G1817" i="5"/>
  <c r="G1820" i="5"/>
  <c r="G1821" i="5"/>
  <c r="G1823" i="5"/>
  <c r="G1824" i="5"/>
  <c r="G1825" i="5"/>
  <c r="G1826" i="5"/>
  <c r="G1827" i="5"/>
  <c r="G1829" i="5"/>
  <c r="G1832" i="5"/>
  <c r="G1833" i="5"/>
  <c r="G1834" i="5"/>
  <c r="G1835" i="5"/>
  <c r="G1836" i="5"/>
  <c r="G1837" i="5"/>
  <c r="G1839" i="5"/>
  <c r="G1840" i="5"/>
  <c r="G1841" i="5"/>
  <c r="G1844" i="5"/>
  <c r="G1845" i="5"/>
  <c r="G1847" i="5"/>
  <c r="G1848" i="5"/>
  <c r="G1849" i="5"/>
  <c r="G1850" i="5"/>
  <c r="G1851" i="5"/>
  <c r="G1852" i="5"/>
  <c r="G1853" i="5"/>
  <c r="G1856" i="5"/>
  <c r="G1857" i="5"/>
  <c r="G1858" i="5"/>
  <c r="G1859" i="5"/>
  <c r="G1860" i="5"/>
  <c r="G1861" i="5"/>
  <c r="G1863" i="5"/>
  <c r="G1864" i="5"/>
  <c r="G1865" i="5"/>
  <c r="G1868" i="5"/>
  <c r="G1869" i="5"/>
  <c r="G1870" i="5"/>
  <c r="G1872" i="5"/>
  <c r="G1873" i="5"/>
  <c r="G1875" i="5"/>
  <c r="G1876" i="5"/>
  <c r="G1877" i="5"/>
  <c r="G1880" i="5"/>
  <c r="G1883" i="5"/>
  <c r="G1884" i="5"/>
  <c r="G1886" i="5"/>
  <c r="G1887" i="5"/>
  <c r="G1888" i="5"/>
  <c r="G1892" i="5"/>
  <c r="G1893" i="5"/>
  <c r="G1894" i="5"/>
  <c r="G1895" i="5"/>
  <c r="G1896" i="5"/>
  <c r="G1897" i="5"/>
  <c r="G1898" i="5"/>
  <c r="G1899" i="5"/>
  <c r="G1900" i="5"/>
  <c r="G1904" i="5"/>
  <c r="G1905" i="5"/>
  <c r="G1906" i="5"/>
  <c r="G1908" i="5"/>
  <c r="G1909" i="5"/>
  <c r="G1911" i="5"/>
  <c r="G1916" i="5"/>
  <c r="G1917" i="5"/>
  <c r="G1918" i="5"/>
  <c r="G1919" i="5"/>
  <c r="G1920" i="5"/>
  <c r="G1921" i="5"/>
  <c r="G1923" i="5"/>
  <c r="G1924" i="5"/>
  <c r="G1925" i="5"/>
  <c r="G1928" i="5"/>
  <c r="G1929" i="5"/>
  <c r="G1930" i="5"/>
  <c r="G1931" i="5"/>
  <c r="G1932" i="5"/>
  <c r="G1933" i="5"/>
  <c r="G1935" i="5"/>
  <c r="G1936" i="5"/>
  <c r="G1940" i="5"/>
  <c r="G1941" i="5"/>
  <c r="G1942" i="5"/>
  <c r="G1943" i="5"/>
  <c r="G1944" i="5"/>
  <c r="G1945" i="5"/>
  <c r="G1946" i="5"/>
  <c r="G1947" i="5"/>
  <c r="G1948" i="5"/>
  <c r="G1949" i="5"/>
  <c r="G1952" i="5"/>
  <c r="G1955" i="5"/>
  <c r="G1956" i="5"/>
  <c r="G1957" i="5"/>
  <c r="G1958" i="5"/>
  <c r="G1959" i="5"/>
  <c r="G1960" i="5"/>
  <c r="G1961" i="5"/>
  <c r="G1965" i="5"/>
  <c r="G1966" i="5"/>
  <c r="G1968" i="5"/>
  <c r="G1969" i="5"/>
  <c r="G1970" i="5"/>
  <c r="G1971" i="5"/>
  <c r="G1972" i="5"/>
  <c r="G1973" i="5"/>
  <c r="G1976" i="5"/>
  <c r="G1977" i="5"/>
  <c r="G1978" i="5"/>
  <c r="G1979" i="5"/>
  <c r="G1980" i="5"/>
  <c r="G1981" i="5"/>
  <c r="G1982" i="5"/>
  <c r="G1983" i="5"/>
  <c r="G1984" i="5"/>
  <c r="G1985" i="5"/>
  <c r="G1988" i="5"/>
  <c r="G1989" i="5"/>
  <c r="G1991" i="5"/>
  <c r="G1992" i="5"/>
  <c r="G1993" i="5"/>
  <c r="G1994" i="5"/>
  <c r="G1995" i="5"/>
  <c r="G1996" i="5"/>
  <c r="G1997" i="5"/>
  <c r="G2000" i="5"/>
  <c r="G2001" i="5"/>
  <c r="G2002" i="5"/>
  <c r="G2003" i="5"/>
  <c r="G2004" i="5"/>
  <c r="G2005" i="5"/>
  <c r="G2006" i="5"/>
  <c r="G2007" i="5"/>
  <c r="G2008" i="5"/>
  <c r="G2009" i="5"/>
  <c r="G2012" i="5"/>
  <c r="G2013" i="5"/>
  <c r="G2014" i="5"/>
  <c r="G2015" i="5"/>
  <c r="G2016" i="5"/>
  <c r="G2017" i="5"/>
  <c r="G2019" i="5"/>
  <c r="G2020" i="5"/>
  <c r="G2021" i="5"/>
  <c r="G2024" i="5"/>
  <c r="G2025" i="5"/>
  <c r="G2026" i="5"/>
  <c r="G2027" i="5"/>
  <c r="G2028" i="5"/>
  <c r="G2029" i="5"/>
  <c r="G2031" i="5"/>
  <c r="G2032" i="5"/>
  <c r="G2033" i="5"/>
  <c r="G2037" i="5"/>
  <c r="G2038" i="5"/>
  <c r="G2039" i="5"/>
  <c r="G2040" i="5"/>
  <c r="G2041" i="5"/>
  <c r="G2043" i="5"/>
  <c r="G2044" i="5"/>
  <c r="G2045" i="5"/>
  <c r="G2048" i="5"/>
  <c r="G2049" i="5"/>
  <c r="G2051" i="5"/>
  <c r="G2052" i="5"/>
  <c r="G2053" i="5"/>
  <c r="G2054" i="5"/>
  <c r="G2055" i="5"/>
  <c r="G2056" i="5"/>
  <c r="G2057" i="5"/>
  <c r="G2060" i="5"/>
  <c r="G2061" i="5"/>
  <c r="G2063" i="5"/>
  <c r="G2064" i="5"/>
  <c r="G2065" i="5"/>
  <c r="G2066" i="5"/>
  <c r="G2067" i="5"/>
  <c r="G2068" i="5"/>
  <c r="G2069" i="5"/>
  <c r="G2072" i="5"/>
  <c r="G2073" i="5"/>
  <c r="G2074" i="5"/>
  <c r="G2075" i="5"/>
  <c r="G2076" i="5"/>
  <c r="G2077" i="5"/>
  <c r="G2078" i="5"/>
  <c r="G2079" i="5"/>
  <c r="G2080" i="5"/>
  <c r="G2081" i="5"/>
  <c r="G2084" i="5"/>
  <c r="G2085" i="5"/>
  <c r="G2086" i="5"/>
  <c r="G2087" i="5"/>
  <c r="G2088" i="5"/>
  <c r="G2089" i="5"/>
  <c r="G2090" i="5"/>
  <c r="G2091" i="5"/>
  <c r="G2092" i="5"/>
  <c r="G2093" i="5"/>
  <c r="G2096" i="5"/>
  <c r="G2097" i="5"/>
  <c r="G2099" i="5"/>
  <c r="G2100" i="5"/>
  <c r="G2101" i="5"/>
  <c r="G2102" i="5"/>
  <c r="G2103" i="5"/>
  <c r="G2104" i="5"/>
  <c r="G2105" i="5"/>
  <c r="G2108" i="5"/>
  <c r="G2109" i="5"/>
  <c r="G2110" i="5"/>
  <c r="G2111" i="5"/>
  <c r="G2112" i="5"/>
  <c r="G2114" i="5"/>
  <c r="G2115" i="5"/>
  <c r="G2116" i="5"/>
  <c r="G2117" i="5"/>
  <c r="G2120" i="5"/>
  <c r="G2121" i="5"/>
  <c r="G2122" i="5"/>
  <c r="G2123" i="5"/>
  <c r="G2124" i="5"/>
  <c r="G2125" i="5"/>
  <c r="G2127" i="5"/>
  <c r="G2128" i="5"/>
  <c r="G2129" i="5"/>
  <c r="G2132" i="5"/>
  <c r="G2133" i="5"/>
  <c r="G2135" i="5"/>
  <c r="G2136" i="5"/>
  <c r="G2137" i="5"/>
  <c r="G2139" i="5"/>
  <c r="G2140" i="5"/>
  <c r="G2141" i="5"/>
  <c r="G2144" i="5"/>
  <c r="G2145" i="5"/>
  <c r="G2146" i="5"/>
  <c r="G2147" i="5"/>
  <c r="G2148" i="5"/>
  <c r="G2149" i="5"/>
  <c r="G2150" i="5"/>
  <c r="G2151" i="5"/>
  <c r="G2152" i="5"/>
  <c r="G2153" i="5"/>
  <c r="G2156" i="5"/>
  <c r="G2159" i="5"/>
  <c r="G2160" i="5"/>
  <c r="G2161" i="5"/>
  <c r="G2162" i="5"/>
  <c r="G2163" i="5"/>
  <c r="G2164" i="5"/>
  <c r="G2165" i="5"/>
  <c r="G2169" i="5"/>
  <c r="G2170" i="5"/>
  <c r="G2171" i="5"/>
  <c r="G2172" i="5"/>
  <c r="G2173" i="5"/>
  <c r="G2174" i="5"/>
  <c r="G2175" i="5"/>
  <c r="G2176" i="5"/>
  <c r="G2177" i="5"/>
  <c r="G2181" i="5"/>
  <c r="G2182" i="5"/>
  <c r="G2183" i="5"/>
  <c r="G2184" i="5"/>
  <c r="G2185" i="5"/>
  <c r="G2187" i="5"/>
  <c r="G2188" i="5"/>
  <c r="G2189" i="5"/>
  <c r="G2192" i="5"/>
  <c r="G2193" i="5"/>
  <c r="G2195" i="5"/>
  <c r="G2196" i="5"/>
  <c r="G2197" i="5"/>
  <c r="G2199" i="5"/>
  <c r="G2200" i="5"/>
  <c r="G2201" i="5"/>
  <c r="G2204" i="5"/>
  <c r="G2205" i="5"/>
  <c r="G2206" i="5"/>
  <c r="G2208" i="5"/>
  <c r="G2209" i="5"/>
  <c r="G2210" i="5"/>
  <c r="G2211" i="5"/>
  <c r="G2212" i="5"/>
  <c r="G2213" i="5"/>
  <c r="G2215" i="5"/>
  <c r="G2216" i="5"/>
  <c r="G2217" i="5"/>
  <c r="G2218" i="5"/>
  <c r="G2219" i="5"/>
  <c r="G2220" i="5"/>
  <c r="G2221" i="5"/>
  <c r="G2222" i="5"/>
  <c r="G2223" i="5"/>
  <c r="G2224" i="5"/>
  <c r="G2225" i="5"/>
  <c r="G2228" i="5"/>
  <c r="G2229" i="5"/>
  <c r="G2231" i="5"/>
  <c r="G2232" i="5"/>
  <c r="G2233" i="5"/>
  <c r="G2235" i="5"/>
  <c r="G2236" i="5"/>
  <c r="G2237" i="5"/>
  <c r="G2240" i="5"/>
  <c r="G2241" i="5"/>
  <c r="G2242" i="5"/>
  <c r="G2243" i="5"/>
  <c r="G2244" i="5"/>
  <c r="G2247" i="5"/>
  <c r="G2248" i="5"/>
  <c r="G2249" i="5"/>
  <c r="G2252" i="5"/>
  <c r="G2253" i="5"/>
  <c r="G2254" i="5"/>
  <c r="G2255" i="5"/>
  <c r="G2256" i="5"/>
  <c r="G2257" i="5"/>
  <c r="G2259" i="5"/>
  <c r="G2260" i="5"/>
  <c r="G2261" i="5"/>
  <c r="G2264" i="5"/>
  <c r="G2265" i="5"/>
  <c r="G2266" i="5"/>
  <c r="G2267" i="5"/>
  <c r="G2268" i="5"/>
  <c r="G2269" i="5"/>
  <c r="G2270" i="5"/>
  <c r="G2273" i="5"/>
  <c r="G2276" i="5"/>
  <c r="G2277" i="5"/>
  <c r="G2278" i="5"/>
  <c r="G2279" i="5"/>
  <c r="G2280" i="5"/>
  <c r="G2281" i="5"/>
  <c r="G2282" i="5"/>
  <c r="G2283" i="5"/>
  <c r="G2284" i="5"/>
  <c r="G2285" i="5"/>
  <c r="G2288" i="5"/>
  <c r="G2289" i="5"/>
  <c r="G2290" i="5"/>
  <c r="G2291" i="5"/>
  <c r="G2292" i="5"/>
  <c r="G2293" i="5"/>
  <c r="G2294" i="5"/>
  <c r="G2295" i="5"/>
  <c r="G2296" i="5"/>
  <c r="G2300" i="5"/>
  <c r="G2302" i="5"/>
  <c r="G2303" i="5"/>
  <c r="G2304" i="5"/>
  <c r="G2305" i="5"/>
  <c r="G2306" i="5"/>
  <c r="G2307" i="5"/>
  <c r="G2308" i="5"/>
  <c r="G2309" i="5"/>
  <c r="G2313" i="5"/>
  <c r="G2314" i="5"/>
  <c r="G2315" i="5"/>
  <c r="G2316" i="5"/>
  <c r="G2317" i="5"/>
  <c r="G2318" i="5"/>
  <c r="G2319" i="5"/>
  <c r="G2320" i="5"/>
  <c r="G2321" i="5"/>
  <c r="G2323" i="5"/>
  <c r="G2325" i="5"/>
  <c r="G2326" i="5"/>
  <c r="G2327" i="5"/>
  <c r="G2328" i="5"/>
  <c r="G2329" i="5"/>
  <c r="G2330" i="5"/>
  <c r="G2331" i="5"/>
  <c r="G2332" i="5"/>
  <c r="G2333" i="5"/>
  <c r="G2336" i="5"/>
  <c r="G2337" i="5"/>
  <c r="G2338" i="5"/>
  <c r="G2339" i="5"/>
  <c r="G2340" i="5"/>
  <c r="G2341" i="5"/>
  <c r="G2343" i="5"/>
  <c r="G2344" i="5"/>
  <c r="G2345" i="5"/>
  <c r="G2348" i="5"/>
  <c r="G2349" i="5"/>
  <c r="G2350" i="5"/>
  <c r="G2351" i="5"/>
  <c r="G2352" i="5"/>
  <c r="G2353" i="5"/>
  <c r="G2354" i="5"/>
  <c r="G2357" i="5"/>
  <c r="G2360" i="5"/>
  <c r="G2361" i="5"/>
  <c r="G2362" i="5"/>
  <c r="G2363" i="5"/>
  <c r="G2364" i="5"/>
  <c r="G2365" i="5"/>
  <c r="G2366" i="5"/>
  <c r="G2369" i="5"/>
  <c r="G2372" i="5"/>
  <c r="G2373" i="5"/>
  <c r="G2374" i="5"/>
  <c r="G2375" i="5"/>
  <c r="G2376" i="5"/>
  <c r="G2377" i="5"/>
  <c r="G2379" i="5"/>
  <c r="G2380" i="5"/>
  <c r="G2381" i="5"/>
  <c r="G2384" i="5"/>
  <c r="G2385" i="5"/>
  <c r="G2386" i="5"/>
  <c r="G2387" i="5"/>
  <c r="G2388" i="5"/>
  <c r="G2389" i="5"/>
  <c r="G2391" i="5"/>
  <c r="G2392" i="5"/>
  <c r="G2393" i="5"/>
  <c r="G2396" i="5"/>
  <c r="G2397" i="5"/>
  <c r="G2398" i="5"/>
  <c r="G2399" i="5"/>
  <c r="G2400" i="5"/>
  <c r="G2401" i="5"/>
  <c r="G2403" i="5"/>
  <c r="G2404" i="5"/>
  <c r="G2405" i="5"/>
  <c r="G2408" i="5"/>
  <c r="G2409" i="5"/>
  <c r="G2410" i="5"/>
  <c r="G2411" i="5"/>
  <c r="G2412" i="5"/>
  <c r="G2413" i="5"/>
  <c r="G2414" i="5"/>
  <c r="G2415" i="5"/>
  <c r="G2417" i="5"/>
  <c r="G2420" i="5"/>
  <c r="G2421" i="5"/>
  <c r="G2422" i="5"/>
  <c r="G2423" i="5"/>
  <c r="G2424" i="5"/>
  <c r="G2425" i="5"/>
  <c r="G2426" i="5"/>
  <c r="G2427" i="5"/>
  <c r="G2428" i="5"/>
  <c r="G2429" i="5"/>
  <c r="G2432" i="5"/>
  <c r="G2433" i="5"/>
  <c r="G2435" i="5"/>
  <c r="G2436" i="5"/>
  <c r="G2437" i="5"/>
  <c r="G2438" i="5"/>
  <c r="G2439" i="5"/>
  <c r="G2440" i="5"/>
  <c r="G2441" i="5"/>
  <c r="G2445" i="5"/>
  <c r="G2446" i="5"/>
  <c r="G2447" i="5"/>
  <c r="G2448" i="5"/>
  <c r="G2449" i="5"/>
  <c r="G2450" i="5"/>
  <c r="G2451" i="5"/>
  <c r="G2452" i="5"/>
  <c r="G2453" i="5"/>
  <c r="G2456" i="5"/>
  <c r="G2457" i="5"/>
  <c r="G2458" i="5"/>
  <c r="G2459" i="5"/>
  <c r="G2460" i="5"/>
  <c r="G2461" i="5"/>
  <c r="G2462" i="5"/>
  <c r="G2464" i="5"/>
  <c r="G2465" i="5"/>
  <c r="G2468" i="5"/>
  <c r="G2469" i="5"/>
  <c r="G2470" i="5"/>
  <c r="G2471" i="5"/>
  <c r="G2472" i="5"/>
  <c r="G2473" i="5"/>
  <c r="G2474" i="5"/>
  <c r="G2476" i="5"/>
  <c r="G2477" i="5"/>
  <c r="G2480" i="5"/>
  <c r="G2481" i="5"/>
  <c r="G2482" i="5"/>
  <c r="G2484" i="5"/>
  <c r="G2485" i="5"/>
  <c r="G2486" i="5"/>
  <c r="G2487" i="5"/>
  <c r="G2488" i="5"/>
  <c r="G2489" i="5"/>
  <c r="G2492" i="5"/>
  <c r="G2494" i="5"/>
  <c r="G2495" i="5"/>
  <c r="G2496" i="5"/>
  <c r="G2497" i="5"/>
  <c r="G2498" i="5"/>
  <c r="G2499" i="5"/>
  <c r="G2500" i="5"/>
  <c r="G2501" i="5"/>
  <c r="G2504" i="5"/>
  <c r="G5" i="5"/>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633"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5" i="8"/>
  <c r="K6" i="8"/>
  <c r="B10" i="6"/>
  <c r="B9" i="6"/>
  <c r="G9" i="6" s="1"/>
  <c r="H9" i="6" s="1"/>
  <c r="B63" i="6"/>
  <c r="G63" i="6"/>
  <c r="B62" i="6"/>
  <c r="G62" i="6"/>
  <c r="B60" i="6"/>
  <c r="G60" i="6" s="1"/>
  <c r="B59" i="6"/>
  <c r="G59" i="6"/>
  <c r="B58" i="6"/>
  <c r="G58" i="6" s="1"/>
  <c r="B57" i="6"/>
  <c r="G57" i="6"/>
  <c r="B56" i="6"/>
  <c r="G56" i="6"/>
  <c r="B55" i="6"/>
  <c r="G55" i="6"/>
  <c r="B54" i="6"/>
  <c r="G54" i="6" s="1"/>
  <c r="B17" i="6"/>
  <c r="B16" i="6"/>
  <c r="B15" i="6"/>
  <c r="F20" i="6" s="1"/>
  <c r="B14" i="6"/>
  <c r="G14" i="6" s="1"/>
  <c r="H14" i="6" s="1"/>
  <c r="H13" i="6"/>
  <c r="B12" i="6"/>
  <c r="G12" i="6"/>
  <c r="H12" i="6"/>
  <c r="D12" i="6"/>
  <c r="B11" i="6"/>
  <c r="G11" i="6"/>
  <c r="H11" i="6"/>
  <c r="D11" i="6"/>
  <c r="G10" i="6"/>
  <c r="H10" i="6" s="1"/>
  <c r="D10" i="6" s="1"/>
  <c r="B8" i="6"/>
  <c r="G8" i="6"/>
  <c r="H8" i="6"/>
  <c r="D8" i="6" s="1"/>
  <c r="B7" i="6"/>
  <c r="G7" i="6"/>
  <c r="H7" i="6"/>
  <c r="D7" i="6" s="1"/>
  <c r="B6" i="6"/>
  <c r="G6" i="6"/>
  <c r="B5" i="6"/>
  <c r="F6" i="6"/>
  <c r="B4" i="6"/>
  <c r="G4" i="6"/>
  <c r="H4" i="6"/>
  <c r="I2499" i="5"/>
  <c r="H2495" i="5"/>
  <c r="F2494" i="5"/>
  <c r="S2492" i="5"/>
  <c r="S2488" i="5"/>
  <c r="S2484" i="5"/>
  <c r="S2482" i="5"/>
  <c r="J2481" i="5"/>
  <c r="S2481" i="5"/>
  <c r="S2480" i="5"/>
  <c r="I2475" i="5"/>
  <c r="S2475" i="5"/>
  <c r="R2474" i="5"/>
  <c r="J2473" i="5"/>
  <c r="S2473" i="5"/>
  <c r="R2472" i="5"/>
  <c r="S2469" i="5"/>
  <c r="S2467" i="5"/>
  <c r="S2465" i="5"/>
  <c r="S2461" i="5"/>
  <c r="S2459" i="5"/>
  <c r="X2457" i="5"/>
  <c r="S2457" i="5"/>
  <c r="S2454" i="5"/>
  <c r="F2450" i="5"/>
  <c r="S2449" i="5"/>
  <c r="I2447" i="5"/>
  <c r="S2445" i="5"/>
  <c r="I2438" i="5"/>
  <c r="F2436" i="5"/>
  <c r="S2436" i="5"/>
  <c r="S2433" i="5"/>
  <c r="S2431" i="5"/>
  <c r="S2429" i="5"/>
  <c r="S2427" i="5"/>
  <c r="F2425" i="5"/>
  <c r="S2425" i="5"/>
  <c r="S2421" i="5"/>
  <c r="S2420" i="5"/>
  <c r="S2419" i="5"/>
  <c r="S2417" i="5"/>
  <c r="S2416" i="5"/>
  <c r="S2415" i="5"/>
  <c r="S2413" i="5"/>
  <c r="S2409" i="5"/>
  <c r="S2405" i="5"/>
  <c r="S2404" i="5"/>
  <c r="S2401" i="5"/>
  <c r="S2397" i="5"/>
  <c r="S2396" i="5"/>
  <c r="S2393" i="5"/>
  <c r="S2391" i="5"/>
  <c r="S2389" i="5"/>
  <c r="F2388" i="5"/>
  <c r="S2385"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5" i="5"/>
  <c r="S2343" i="5"/>
  <c r="S2341" i="5"/>
  <c r="X2338" i="5"/>
  <c r="H2337" i="5"/>
  <c r="S2337" i="5"/>
  <c r="S2336" i="5"/>
  <c r="S2335" i="5"/>
  <c r="S2332" i="5"/>
  <c r="S2331" i="5"/>
  <c r="S2328" i="5"/>
  <c r="S2327" i="5"/>
  <c r="S2323" i="5"/>
  <c r="F2321" i="5"/>
  <c r="S2317" i="5"/>
  <c r="J2314" i="5"/>
  <c r="S2314" i="5"/>
  <c r="J2306" i="5"/>
  <c r="S2306" i="5"/>
  <c r="J2303" i="5"/>
  <c r="S2302" i="5"/>
  <c r="S2301" i="5"/>
  <c r="H2297" i="5"/>
  <c r="S2297" i="5"/>
  <c r="F2295" i="5"/>
  <c r="S2293" i="5"/>
  <c r="H2291" i="5"/>
  <c r="F2288" i="5"/>
  <c r="S2288"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S2239" i="5"/>
  <c r="S2235" i="5"/>
  <c r="S2231" i="5"/>
  <c r="S2224" i="5"/>
  <c r="R2223" i="5"/>
  <c r="S2223" i="5"/>
  <c r="S2221" i="5"/>
  <c r="S2219" i="5"/>
  <c r="I2218" i="5"/>
  <c r="X2217" i="5"/>
  <c r="S2215" i="5"/>
  <c r="S2213" i="5"/>
  <c r="S2211" i="5"/>
  <c r="X2209" i="5"/>
  <c r="S2207" i="5"/>
  <c r="S2205" i="5"/>
  <c r="S2203" i="5"/>
  <c r="X2201" i="5"/>
  <c r="S2199" i="5"/>
  <c r="S2198" i="5"/>
  <c r="S2197" i="5"/>
  <c r="F2195" i="5"/>
  <c r="S2195" i="5"/>
  <c r="R2191" i="5"/>
  <c r="S2189" i="5"/>
  <c r="S2188" i="5"/>
  <c r="S2185" i="5"/>
  <c r="S2184" i="5"/>
  <c r="S2181" i="5"/>
  <c r="R2174" i="5"/>
  <c r="S2173" i="5"/>
  <c r="S2163" i="5"/>
  <c r="S2161" i="5"/>
  <c r="S2159" i="5"/>
  <c r="S2157" i="5"/>
  <c r="S2155" i="5"/>
  <c r="S2149" i="5"/>
  <c r="S2148" i="5"/>
  <c r="R2146" i="5"/>
  <c r="I2145" i="5"/>
  <c r="S2145" i="5"/>
  <c r="S2144" i="5"/>
  <c r="S2141" i="5"/>
  <c r="F2137" i="5"/>
  <c r="S2137" i="5"/>
  <c r="S2136" i="5"/>
  <c r="S2133" i="5"/>
  <c r="S2132" i="5"/>
  <c r="S2131" i="5"/>
  <c r="F2129" i="5"/>
  <c r="F2128" i="5"/>
  <c r="S2127" i="5"/>
  <c r="I2126" i="5"/>
  <c r="J2122" i="5"/>
  <c r="S2112"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S1913" i="5"/>
  <c r="S1909" i="5"/>
  <c r="J1906" i="5"/>
  <c r="I1905" i="5"/>
  <c r="S1905" i="5"/>
  <c r="S1901" i="5"/>
  <c r="S1898" i="5"/>
  <c r="S1897" i="5"/>
  <c r="I1895" i="5"/>
  <c r="H1893" i="5"/>
  <c r="S1893" i="5"/>
  <c r="S1891" i="5"/>
  <c r="S1889" i="5"/>
  <c r="I1887" i="5"/>
  <c r="S1885" i="5"/>
  <c r="S1883" i="5"/>
  <c r="R1882" i="5"/>
  <c r="S1881"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S1756" i="5"/>
  <c r="S1747" i="5"/>
  <c r="S1745" i="5"/>
  <c r="S1741" i="5"/>
  <c r="F1720" i="5"/>
  <c r="X1709"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S1542" i="5"/>
  <c r="S1540" i="5"/>
  <c r="H1539" i="5"/>
  <c r="H1538" i="5"/>
  <c r="S1538" i="5"/>
  <c r="S1536" i="5"/>
  <c r="I1535" i="5"/>
  <c r="F1529" i="5"/>
  <c r="S1528" i="5"/>
  <c r="F1525" i="5"/>
  <c r="S1524" i="5"/>
  <c r="I1523" i="5"/>
  <c r="H1522" i="5"/>
  <c r="S1519"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S1470" i="5"/>
  <c r="R1468" i="5"/>
  <c r="J1467" i="5"/>
  <c r="X1466" i="5"/>
  <c r="S1466" i="5"/>
  <c r="S1464" i="5"/>
  <c r="H1462" i="5"/>
  <c r="S1460" i="5"/>
  <c r="J1455" i="5"/>
  <c r="F1454" i="5"/>
  <c r="I1453" i="5"/>
  <c r="J1452" i="5"/>
  <c r="I1451" i="5"/>
  <c r="I1448" i="5"/>
  <c r="S1448" i="5"/>
  <c r="S1444" i="5"/>
  <c r="I1443" i="5"/>
  <c r="H1439" i="5"/>
  <c r="S1439" i="5"/>
  <c r="S1435" i="5"/>
  <c r="H1431" i="5"/>
  <c r="S1431" i="5"/>
  <c r="S1430" i="5"/>
  <c r="J1427" i="5"/>
  <c r="S1427" i="5"/>
  <c r="J1424" i="5"/>
  <c r="S1422" i="5"/>
  <c r="J1419" i="5"/>
  <c r="S1415" i="5"/>
  <c r="S1414" i="5"/>
  <c r="J1412" i="5"/>
  <c r="S1410" i="5"/>
  <c r="S1409" i="5"/>
  <c r="S1407" i="5"/>
  <c r="S1406" i="5"/>
  <c r="S1405" i="5"/>
  <c r="R1402" i="5"/>
  <c r="H1396" i="5"/>
  <c r="R1395" i="5"/>
  <c r="S1395" i="5"/>
  <c r="S1392" i="5"/>
  <c r="S1391" i="5"/>
  <c r="S1383" i="5"/>
  <c r="I1380" i="5"/>
  <c r="S1379" i="5"/>
  <c r="S1378" i="5"/>
  <c r="F1377" i="5"/>
  <c r="S1376" i="5"/>
  <c r="S1375" i="5"/>
  <c r="J1371" i="5"/>
  <c r="F1367" i="5"/>
  <c r="I1364" i="5"/>
  <c r="S1364" i="5"/>
  <c r="S1363" i="5"/>
  <c r="S1359" i="5"/>
  <c r="F1355" i="5"/>
  <c r="R1353" i="5"/>
  <c r="S1352"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H1280" i="5"/>
  <c r="H1276" i="5"/>
  <c r="H1268" i="5"/>
  <c r="H1264" i="5"/>
  <c r="S1259" i="5"/>
  <c r="S1257" i="5"/>
  <c r="H1256" i="5"/>
  <c r="R1252" i="5"/>
  <c r="R1250" i="5"/>
  <c r="S1249" i="5"/>
  <c r="R1248" i="5"/>
  <c r="R1246" i="5"/>
  <c r="R1245" i="5"/>
  <c r="S1244" i="5"/>
  <c r="S1243" i="5"/>
  <c r="R1241" i="5"/>
  <c r="F1237" i="5"/>
  <c r="S1236" i="5"/>
  <c r="S1235" i="5"/>
  <c r="S1233" i="5"/>
  <c r="S1232" i="5"/>
  <c r="S1231" i="5"/>
  <c r="S1227" i="5"/>
  <c r="H1225" i="5"/>
  <c r="J1217" i="5"/>
  <c r="R1216" i="5"/>
  <c r="R1214" i="5"/>
  <c r="S1214" i="5"/>
  <c r="I1213" i="5"/>
  <c r="S1213" i="5"/>
  <c r="S1212" i="5"/>
  <c r="S1211" i="5"/>
  <c r="R1208" i="5"/>
  <c r="H1205" i="5"/>
  <c r="S1203" i="5"/>
  <c r="S1199" i="5"/>
  <c r="J1197" i="5"/>
  <c r="S1195" i="5"/>
  <c r="X1189" i="5"/>
  <c r="F1187" i="5"/>
  <c r="J1186" i="5"/>
  <c r="R1184" i="5"/>
  <c r="S1182" i="5"/>
  <c r="S1179" i="5"/>
  <c r="J1178" i="5"/>
  <c r="R1176" i="5"/>
  <c r="J1173" i="5"/>
  <c r="S1171" i="5"/>
  <c r="X1168" i="5"/>
  <c r="S1167" i="5"/>
  <c r="S1163" i="5"/>
  <c r="I1161" i="5"/>
  <c r="F1155" i="5"/>
  <c r="S1153" i="5"/>
  <c r="S1152" i="5"/>
  <c r="H1151" i="5"/>
  <c r="S1150" i="5"/>
  <c r="S1149" i="5"/>
  <c r="S1148" i="5"/>
  <c r="S1144" i="5"/>
  <c r="H1142" i="5"/>
  <c r="S1139" i="5"/>
  <c r="S1137" i="5"/>
  <c r="S1135" i="5"/>
  <c r="S1134" i="5"/>
  <c r="S1133" i="5"/>
  <c r="R1125" i="5"/>
  <c r="S1121" i="5"/>
  <c r="S1117" i="5"/>
  <c r="R1109" i="5"/>
  <c r="S1107" i="5"/>
  <c r="S1105" i="5"/>
  <c r="S1101" i="5"/>
  <c r="S1098" i="5"/>
  <c r="R1093" i="5"/>
  <c r="S1089" i="5"/>
  <c r="S1085" i="5"/>
  <c r="S1078" i="5"/>
  <c r="R1077" i="5"/>
  <c r="S1073" i="5"/>
  <c r="S1069" i="5"/>
  <c r="H1066" i="5"/>
  <c r="S1062" i="5"/>
  <c r="R1061" i="5"/>
  <c r="S1057" i="5"/>
  <c r="S1053" i="5"/>
  <c r="S1050" i="5"/>
  <c r="R1045" i="5"/>
  <c r="S1041" i="5"/>
  <c r="S1038" i="5"/>
  <c r="S1037" i="5"/>
  <c r="S1034" i="5"/>
  <c r="S1025" i="5"/>
  <c r="S1021" i="5"/>
  <c r="R1013" i="5"/>
  <c r="S1009" i="5"/>
  <c r="S1005" i="5"/>
  <c r="F1001" i="5"/>
  <c r="R997" i="5"/>
  <c r="S997" i="5"/>
  <c r="S993" i="5"/>
  <c r="S982" i="5"/>
  <c r="S981" i="5"/>
  <c r="S977" i="5"/>
  <c r="R973" i="5"/>
  <c r="S973" i="5"/>
  <c r="S961" i="5"/>
  <c r="J959" i="5"/>
  <c r="J957" i="5"/>
  <c r="S957" i="5"/>
  <c r="S946" i="5"/>
  <c r="H934" i="5"/>
  <c r="S934" i="5"/>
  <c r="S926" i="5"/>
  <c r="J922" i="5"/>
  <c r="J920" i="5"/>
  <c r="J904" i="5"/>
  <c r="F897" i="5"/>
  <c r="H896" i="5"/>
  <c r="H894" i="5"/>
  <c r="S894" i="5"/>
  <c r="J893" i="5"/>
  <c r="J889" i="5"/>
  <c r="J887" i="5"/>
  <c r="S886" i="5"/>
  <c r="H881" i="5"/>
  <c r="H880" i="5"/>
  <c r="J876" i="5"/>
  <c r="J873" i="5"/>
  <c r="R865" i="5"/>
  <c r="H864" i="5"/>
  <c r="J861" i="5"/>
  <c r="J860" i="5"/>
  <c r="J857" i="5"/>
  <c r="J855" i="5"/>
  <c r="S852" i="5"/>
  <c r="S846" i="5"/>
  <c r="S844" i="5"/>
  <c r="F843" i="5"/>
  <c r="S842" i="5"/>
  <c r="J840" i="5"/>
  <c r="J838" i="5"/>
  <c r="S836" i="5"/>
  <c r="H832" i="5"/>
  <c r="S830" i="5"/>
  <c r="S829" i="5"/>
  <c r="S826" i="5"/>
  <c r="S825" i="5"/>
  <c r="J824" i="5"/>
  <c r="S824" i="5"/>
  <c r="S822" i="5"/>
  <c r="J821" i="5"/>
  <c r="R819" i="5"/>
  <c r="S818" i="5"/>
  <c r="R816" i="5"/>
  <c r="S816" i="5"/>
  <c r="S814" i="5"/>
  <c r="J813" i="5"/>
  <c r="S812"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1" i="5"/>
  <c r="S760" i="5"/>
  <c r="R759" i="5"/>
  <c r="S759" i="5"/>
  <c r="S758" i="5"/>
  <c r="I756" i="5"/>
  <c r="R755" i="5"/>
  <c r="R753" i="5"/>
  <c r="S752" i="5"/>
  <c r="S751" i="5"/>
  <c r="J748" i="5"/>
  <c r="S748" i="5"/>
  <c r="H747" i="5"/>
  <c r="S744" i="5"/>
  <c r="R741" i="5"/>
  <c r="J740" i="5"/>
  <c r="S740" i="5"/>
  <c r="R737" i="5"/>
  <c r="S736" i="5"/>
  <c r="R735" i="5"/>
  <c r="R733" i="5"/>
  <c r="J732" i="5"/>
  <c r="S732" i="5"/>
  <c r="H731" i="5"/>
  <c r="S730" i="5"/>
  <c r="S728" i="5"/>
  <c r="H725" i="5"/>
  <c r="R723" i="5"/>
  <c r="R721" i="5"/>
  <c r="S720" i="5"/>
  <c r="R719" i="5"/>
  <c r="S712" i="5"/>
  <c r="H709" i="5"/>
  <c r="S708" i="5"/>
  <c r="R707" i="5"/>
  <c r="R705" i="5"/>
  <c r="R700" i="5"/>
  <c r="S700" i="5"/>
  <c r="R697" i="5"/>
  <c r="S696" i="5"/>
  <c r="S692" i="5"/>
  <c r="R689" i="5"/>
  <c r="R688" i="5"/>
  <c r="S688" i="5"/>
  <c r="S684" i="5"/>
  <c r="S680" i="5"/>
  <c r="S678" i="5"/>
  <c r="X676" i="5"/>
  <c r="X668" i="5"/>
  <c r="X658" i="5"/>
  <c r="S657" i="5"/>
  <c r="S645" i="5"/>
  <c r="S631" i="5"/>
  <c r="S615" i="5"/>
  <c r="J604" i="5"/>
  <c r="J572" i="5"/>
  <c r="R570" i="5"/>
  <c r="F568" i="5"/>
  <c r="I563" i="5"/>
  <c r="I559" i="5"/>
  <c r="R558" i="5"/>
  <c r="I555" i="5"/>
  <c r="R550" i="5"/>
  <c r="R548" i="5"/>
  <c r="I547" i="5"/>
  <c r="R546" i="5"/>
  <c r="J536" i="5"/>
  <c r="I535" i="5"/>
  <c r="H528" i="5"/>
  <c r="H527" i="5"/>
  <c r="I523" i="5"/>
  <c r="I519" i="5"/>
  <c r="R514" i="5"/>
  <c r="I511" i="5"/>
  <c r="J504" i="5"/>
  <c r="I503" i="5"/>
  <c r="R500" i="5"/>
  <c r="R498" i="5"/>
  <c r="I495" i="5"/>
  <c r="I491" i="5"/>
  <c r="J488" i="5"/>
  <c r="R484" i="5"/>
  <c r="H480" i="5"/>
  <c r="R476" i="5"/>
  <c r="H457" i="5"/>
  <c r="F445" i="5"/>
  <c r="F444" i="5"/>
  <c r="R441" i="5"/>
  <c r="R440" i="5"/>
  <c r="X437" i="5"/>
  <c r="R433" i="5"/>
  <c r="F420" i="5"/>
  <c r="R417" i="5"/>
  <c r="R416" i="5"/>
  <c r="F413" i="5"/>
  <c r="F412" i="5"/>
  <c r="R408" i="5"/>
  <c r="F405" i="5"/>
  <c r="I399" i="5"/>
  <c r="X377" i="5"/>
  <c r="X271" i="5"/>
  <c r="X269" i="5"/>
  <c r="X257" i="5"/>
  <c r="X213" i="5"/>
  <c r="X210" i="5"/>
  <c r="X190" i="5"/>
  <c r="X150" i="5"/>
  <c r="X123" i="5"/>
  <c r="X106" i="5"/>
  <c r="X94" i="5"/>
  <c r="X74" i="5"/>
  <c r="R65" i="5"/>
  <c r="X58" i="5"/>
  <c r="R52" i="5"/>
  <c r="X42" i="5"/>
  <c r="R32" i="5"/>
  <c r="AB18" i="5"/>
  <c r="AB6" i="5"/>
  <c r="B90" i="4"/>
  <c r="H67" i="4"/>
  <c r="P47" i="4"/>
  <c r="P46" i="4"/>
  <c r="P45" i="4"/>
  <c r="P44" i="4"/>
  <c r="P43" i="4"/>
  <c r="Q43" i="4"/>
  <c r="P41" i="4"/>
  <c r="P40" i="4"/>
  <c r="P39" i="4"/>
  <c r="P38" i="4"/>
  <c r="P37" i="4"/>
  <c r="Q37" i="4" s="1"/>
  <c r="P35" i="4"/>
  <c r="P34" i="4"/>
  <c r="P33" i="4"/>
  <c r="P32" i="4"/>
  <c r="P31" i="4"/>
  <c r="Q31" i="4"/>
  <c r="P29" i="4"/>
  <c r="P28" i="4"/>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94" i="5"/>
  <c r="S858" i="5"/>
  <c r="AB1022" i="5"/>
  <c r="AB488" i="5"/>
  <c r="AB1401" i="5"/>
  <c r="S2140" i="5"/>
  <c r="AB324" i="5"/>
  <c r="AB902" i="5"/>
  <c r="AB1071" i="5"/>
  <c r="AB1814" i="5"/>
  <c r="AB446" i="5"/>
  <c r="AB450" i="5"/>
  <c r="AB481" i="5"/>
  <c r="AB1437" i="5"/>
  <c r="S1596" i="5"/>
  <c r="AB2402" i="5"/>
  <c r="S1748" i="5"/>
  <c r="S2428" i="5"/>
  <c r="S918" i="5"/>
  <c r="S1000" i="5"/>
  <c r="AB1115" i="5"/>
  <c r="AB1353" i="5"/>
  <c r="S903" i="5"/>
  <c r="S1465" i="5"/>
  <c r="S2068" i="5"/>
  <c r="AB299" i="5"/>
  <c r="AB1140" i="5"/>
  <c r="AB1672" i="5"/>
  <c r="S1754" i="5"/>
  <c r="AB2069" i="5"/>
  <c r="AB2073" i="5"/>
  <c r="R528" i="5"/>
  <c r="AB348" i="5"/>
  <c r="AB1079" i="5"/>
  <c r="AB1110" i="5"/>
  <c r="S1899" i="5"/>
  <c r="AB2480" i="5"/>
  <c r="H2499" i="5"/>
  <c r="AB164" i="5"/>
  <c r="X405" i="5"/>
  <c r="S880" i="5"/>
  <c r="S899" i="5"/>
  <c r="AB903" i="5"/>
  <c r="S906" i="5"/>
  <c r="S925" i="5"/>
  <c r="S940" i="5"/>
  <c r="S1164" i="5"/>
  <c r="I1214" i="5"/>
  <c r="AB1649" i="5"/>
  <c r="S1835" i="5"/>
  <c r="AB1933" i="5"/>
  <c r="AB1987" i="5"/>
  <c r="AB2319" i="5"/>
  <c r="S2330" i="5"/>
  <c r="AB341" i="5"/>
  <c r="AB384" i="5"/>
  <c r="AB493" i="5"/>
  <c r="AB587" i="5"/>
  <c r="S659" i="5"/>
  <c r="AB1277" i="5"/>
  <c r="S1455" i="5"/>
  <c r="S1762" i="5"/>
  <c r="AB1806" i="5"/>
  <c r="S1821" i="5"/>
  <c r="S2047" i="5"/>
  <c r="S633" i="5"/>
  <c r="AB1593" i="5"/>
  <c r="S1696" i="5"/>
  <c r="S1749" i="5"/>
  <c r="S1752" i="5"/>
  <c r="S1766" i="5"/>
  <c r="S2022" i="5"/>
  <c r="AB517" i="5"/>
  <c r="AB607" i="5"/>
  <c r="S706" i="5"/>
  <c r="R897" i="5"/>
  <c r="S960" i="5"/>
  <c r="S1255" i="5"/>
  <c r="AB1308" i="5"/>
  <c r="AB1369" i="5"/>
  <c r="S1386" i="5"/>
  <c r="S1437" i="5"/>
  <c r="I1480" i="5"/>
  <c r="I1487" i="5"/>
  <c r="S1919" i="5"/>
  <c r="S240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X1753" i="5"/>
  <c r="H1753" i="5"/>
  <c r="X75" i="5"/>
  <c r="AB364" i="5"/>
  <c r="R488" i="5"/>
  <c r="J1250" i="5"/>
  <c r="AB1312" i="5"/>
  <c r="F2013" i="5"/>
  <c r="X2061" i="5"/>
  <c r="AB2065" i="5"/>
  <c r="AB2152" i="5"/>
  <c r="H2474" i="5"/>
  <c r="X171" i="5"/>
  <c r="AB196" i="5"/>
  <c r="AB467" i="5"/>
  <c r="AB520" i="5"/>
  <c r="AB627" i="5"/>
  <c r="R731" i="5"/>
  <c r="H843" i="5"/>
  <c r="H1208" i="5"/>
  <c r="F1248" i="5"/>
  <c r="AB1753" i="5"/>
  <c r="H2013" i="5"/>
  <c r="H813" i="5"/>
  <c r="AB255" i="5"/>
  <c r="AB1165" i="5"/>
  <c r="AB1249" i="5"/>
  <c r="AB1273" i="5"/>
  <c r="AB1280" i="5"/>
  <c r="AB1317" i="5"/>
  <c r="AB1332" i="5"/>
  <c r="H1419" i="5"/>
  <c r="R1488" i="5"/>
  <c r="I1593" i="5"/>
  <c r="F2072" i="5"/>
  <c r="AB2125" i="5"/>
  <c r="AB2273" i="5"/>
  <c r="H1250" i="5"/>
  <c r="H1443" i="5"/>
  <c r="AB372" i="5"/>
  <c r="AB376" i="5"/>
  <c r="AB380" i="5"/>
  <c r="AB1058" i="5"/>
  <c r="H1882" i="5"/>
  <c r="AB2030" i="5"/>
  <c r="AB2395" i="5"/>
  <c r="I2210" i="5"/>
  <c r="AB231" i="5"/>
  <c r="AB838" i="5"/>
  <c r="AB983" i="5"/>
  <c r="AB1288" i="5"/>
  <c r="AB1455" i="5"/>
  <c r="J1551" i="5"/>
  <c r="AB2146" i="5"/>
  <c r="AB2089" i="5"/>
  <c r="AB340" i="5"/>
  <c r="AB469" i="5"/>
  <c r="AB473" i="5"/>
  <c r="AB1241" i="5"/>
  <c r="AB1779" i="5"/>
  <c r="J2045" i="5"/>
  <c r="AB2053" i="5"/>
  <c r="AB2225" i="5"/>
  <c r="AB2229" i="5"/>
  <c r="AB2435" i="5"/>
  <c r="X2450" i="5"/>
  <c r="I802" i="5"/>
  <c r="F802" i="5"/>
  <c r="I940" i="5"/>
  <c r="H940" i="5"/>
  <c r="R780" i="5"/>
  <c r="I780" i="5"/>
  <c r="X780" i="5"/>
  <c r="I393" i="5"/>
  <c r="J393" i="5"/>
  <c r="F393" i="5"/>
  <c r="X612" i="5"/>
  <c r="R612" i="5"/>
  <c r="F612" i="5"/>
  <c r="H1165" i="5"/>
  <c r="F1165" i="5"/>
  <c r="X1165" i="5"/>
  <c r="F539" i="5"/>
  <c r="I539" i="5"/>
  <c r="S1305" i="5"/>
  <c r="AB1743" i="5"/>
  <c r="S1743" i="5"/>
  <c r="AB1802" i="5"/>
  <c r="F1909" i="5"/>
  <c r="R1909" i="5"/>
  <c r="H1909" i="5"/>
  <c r="R2458" i="5"/>
  <c r="I2458" i="5"/>
  <c r="AB30" i="5"/>
  <c r="AB126"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X2389" i="5"/>
  <c r="AB24"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X170" i="5"/>
  <c r="AB218" i="5"/>
  <c r="AB235" i="5"/>
  <c r="AB368" i="5"/>
  <c r="AB400"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AB106" i="5"/>
  <c r="S621" i="5"/>
  <c r="AB638" i="5"/>
  <c r="S675" i="5"/>
  <c r="S710" i="5"/>
  <c r="S719" i="5"/>
  <c r="AB730" i="5"/>
  <c r="S855" i="5"/>
  <c r="S876" i="5"/>
  <c r="S890" i="5"/>
  <c r="S905" i="5"/>
  <c r="S908" i="5"/>
  <c r="S914" i="5"/>
  <c r="S924" i="5"/>
  <c r="S1024" i="5"/>
  <c r="S1126" i="5"/>
  <c r="S1170" i="5"/>
  <c r="H1341" i="5"/>
  <c r="J1341" i="5"/>
  <c r="R1406" i="5"/>
  <c r="F1406" i="5"/>
  <c r="S1471" i="5"/>
  <c r="X1681" i="5"/>
  <c r="AB1681" i="5"/>
  <c r="S1715" i="5"/>
  <c r="I2005" i="5"/>
  <c r="R2005" i="5"/>
  <c r="S2129" i="5"/>
  <c r="R2150" i="5"/>
  <c r="H2150" i="5"/>
  <c r="X59" i="5"/>
  <c r="X23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AB1479" i="5"/>
  <c r="AB1657" i="5"/>
  <c r="AB1688"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69"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S1871"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AB2031" i="5"/>
  <c r="AB2060" i="5"/>
  <c r="J2146" i="5"/>
  <c r="AB2222" i="5"/>
  <c r="S2232" i="5"/>
  <c r="R2450"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X97" i="5"/>
  <c r="X79" i="5"/>
  <c r="X47" i="5"/>
  <c r="F47" i="5"/>
  <c r="X127" i="5"/>
  <c r="S895" i="5"/>
  <c r="AB1863" i="5"/>
  <c r="S1863" i="5"/>
  <c r="AB210" i="5"/>
  <c r="X225" i="5"/>
  <c r="R463" i="5"/>
  <c r="F586" i="5"/>
  <c r="S738" i="5"/>
  <c r="AB170" i="5"/>
  <c r="X452" i="5"/>
  <c r="H452" i="5"/>
  <c r="F452" i="5"/>
  <c r="S1497" i="5"/>
  <c r="X26" i="5"/>
  <c r="X63" i="5"/>
  <c r="X237" i="5"/>
  <c r="AB262" i="5"/>
  <c r="AB298" i="5"/>
  <c r="F451" i="5"/>
  <c r="R453" i="5"/>
  <c r="J453" i="5"/>
  <c r="H453" i="5"/>
  <c r="F453" i="5"/>
  <c r="X107" i="5"/>
  <c r="S1447" i="5"/>
  <c r="AB114" i="5"/>
  <c r="X187" i="5"/>
  <c r="I479" i="5"/>
  <c r="H479" i="5"/>
  <c r="X479" i="5"/>
  <c r="F574" i="5"/>
  <c r="S641" i="5"/>
  <c r="X468" i="5"/>
  <c r="F468" i="5"/>
  <c r="R562" i="5"/>
  <c r="I1848" i="5"/>
  <c r="H1848" i="5"/>
  <c r="AB166" i="5"/>
  <c r="I461" i="5"/>
  <c r="F461" i="5"/>
  <c r="J552" i="5"/>
  <c r="H552" i="5"/>
  <c r="AB178" i="5"/>
  <c r="X392" i="5"/>
  <c r="I392" i="5"/>
  <c r="H392" i="5"/>
  <c r="AB110" i="5"/>
  <c r="AB150" i="5"/>
  <c r="AB186" i="5"/>
  <c r="F392" i="5"/>
  <c r="R401" i="5"/>
  <c r="J401" i="5"/>
  <c r="F455" i="5"/>
  <c r="I507" i="5"/>
  <c r="F507" i="5"/>
  <c r="AB230" i="5"/>
  <c r="AB251" i="5"/>
  <c r="AB267" i="5"/>
  <c r="AB453" i="5"/>
  <c r="AB454" i="5"/>
  <c r="AB472" i="5"/>
  <c r="I527" i="5"/>
  <c r="I543" i="5"/>
  <c r="X543" i="5"/>
  <c r="AB560" i="5"/>
  <c r="R584" i="5"/>
  <c r="F584" i="5"/>
  <c r="S722" i="5"/>
  <c r="S832" i="5"/>
  <c r="AB875" i="5"/>
  <c r="X875" i="5"/>
  <c r="S907" i="5"/>
  <c r="S919" i="5"/>
  <c r="AB974" i="5"/>
  <c r="AB990" i="5"/>
  <c r="S990" i="5"/>
  <c r="S1128" i="5"/>
  <c r="R1210" i="5"/>
  <c r="J1210" i="5"/>
  <c r="I1210" i="5"/>
  <c r="H1210" i="5"/>
  <c r="X604" i="5"/>
  <c r="R604" i="5"/>
  <c r="R644" i="5"/>
  <c r="F788" i="5"/>
  <c r="X788" i="5"/>
  <c r="R851" i="5"/>
  <c r="AB851" i="5"/>
  <c r="S916" i="5"/>
  <c r="S979" i="5"/>
  <c r="X982" i="5"/>
  <c r="AB982" i="5"/>
  <c r="F986" i="5"/>
  <c r="S1026" i="5"/>
  <c r="AB1086" i="5"/>
  <c r="AB132" i="5"/>
  <c r="AB190" i="5"/>
  <c r="AB263" i="5"/>
  <c r="AB275" i="5"/>
  <c r="AB357" i="5"/>
  <c r="AB365" i="5"/>
  <c r="AB434" i="5"/>
  <c r="F498" i="5"/>
  <c r="AB551" i="5"/>
  <c r="F560" i="5"/>
  <c r="AB696" i="5"/>
  <c r="R696" i="5"/>
  <c r="S713" i="5"/>
  <c r="S745" i="5"/>
  <c r="AB808" i="5"/>
  <c r="H872" i="5"/>
  <c r="AB872" i="5"/>
  <c r="S882" i="5"/>
  <c r="S950" i="5"/>
  <c r="F975" i="5"/>
  <c r="H975" i="5"/>
  <c r="H1103" i="5"/>
  <c r="F1103" i="5"/>
  <c r="X175" i="5"/>
  <c r="X616" i="5"/>
  <c r="R616" i="5"/>
  <c r="S639" i="5"/>
  <c r="S649" i="5"/>
  <c r="R685" i="5"/>
  <c r="H685" i="5"/>
  <c r="S733" i="5"/>
  <c r="F768" i="5"/>
  <c r="X768" i="5"/>
  <c r="AB836" i="5"/>
  <c r="X836" i="5"/>
  <c r="S911" i="5"/>
  <c r="S927" i="5"/>
  <c r="S938" i="5"/>
  <c r="S976" i="5"/>
  <c r="AB1014" i="5"/>
  <c r="S1014" i="5"/>
  <c r="F1083" i="5"/>
  <c r="H1083" i="5"/>
  <c r="AB207" i="5"/>
  <c r="AB215" i="5"/>
  <c r="AB282" i="5"/>
  <c r="AB356" i="5"/>
  <c r="AB451" i="5"/>
  <c r="F480" i="5"/>
  <c r="X652" i="5"/>
  <c r="S711" i="5"/>
  <c r="S75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503" i="5"/>
  <c r="J646" i="5"/>
  <c r="R646" i="5"/>
  <c r="AB680" i="5"/>
  <c r="R680" i="5"/>
  <c r="J701" i="5"/>
  <c r="R701" i="5"/>
  <c r="I784" i="5"/>
  <c r="X784" i="5"/>
  <c r="J856" i="5"/>
  <c r="AB856" i="5"/>
  <c r="AB909" i="5"/>
  <c r="S909" i="5"/>
  <c r="S922" i="5"/>
  <c r="S995" i="5"/>
  <c r="AB575" i="5"/>
  <c r="AB603" i="5"/>
  <c r="AB610" i="5"/>
  <c r="AB639" i="5"/>
  <c r="AB641" i="5"/>
  <c r="AB646"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S718" i="5"/>
  <c r="F732" i="5"/>
  <c r="AB748" i="5"/>
  <c r="AB893" i="5"/>
  <c r="AB958" i="5"/>
  <c r="AB1018" i="5"/>
  <c r="AB1043" i="5"/>
  <c r="AB1126" i="5"/>
  <c r="H1126" i="5"/>
  <c r="AB1372" i="5"/>
  <c r="S1372" i="5"/>
  <c r="S1588" i="5"/>
  <c r="AB541" i="5"/>
  <c r="AB583" i="5"/>
  <c r="AB615" i="5"/>
  <c r="AB617" i="5"/>
  <c r="F676"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F1067" i="5"/>
  <c r="S1099" i="5"/>
  <c r="AB1103" i="5"/>
  <c r="AB1118" i="5"/>
  <c r="AB1157" i="5"/>
  <c r="S1157" i="5"/>
  <c r="AB1233" i="5"/>
  <c r="X1233" i="5"/>
  <c r="AB1320" i="5"/>
  <c r="H1320" i="5"/>
  <c r="AB1352" i="5"/>
  <c r="R1352" i="5"/>
  <c r="J1369" i="5"/>
  <c r="R1369" i="5"/>
  <c r="H1369" i="5"/>
  <c r="AB1385" i="5"/>
  <c r="R138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AB1038" i="5"/>
  <c r="S1091" i="5"/>
  <c r="S1118" i="5"/>
  <c r="J1277" i="5"/>
  <c r="I1277" i="5"/>
  <c r="AB1417" i="5"/>
  <c r="S1417" i="5"/>
  <c r="AB1054" i="5"/>
  <c r="AB1162" i="5"/>
  <c r="AB1164" i="5"/>
  <c r="AB1170" i="5"/>
  <c r="S1186" i="5"/>
  <c r="AB1212" i="5"/>
  <c r="AB1223" i="5"/>
  <c r="AB1226" i="5"/>
  <c r="I1237" i="5"/>
  <c r="J1245" i="5"/>
  <c r="AB1313" i="5"/>
  <c r="AB1365" i="5"/>
  <c r="AB1376" i="5"/>
  <c r="AB1475" i="5"/>
  <c r="F1497" i="5"/>
  <c r="X1497" i="5"/>
  <c r="J1539" i="5"/>
  <c r="I1539" i="5"/>
  <c r="S1628" i="5"/>
  <c r="X1661" i="5"/>
  <c r="F1661" i="5"/>
  <c r="S1178" i="5"/>
  <c r="S1388" i="5"/>
  <c r="S1819" i="5"/>
  <c r="F1968" i="5"/>
  <c r="S1019" i="5"/>
  <c r="S1032" i="5"/>
  <c r="S1054" i="5"/>
  <c r="S1063" i="5"/>
  <c r="S1071" i="5"/>
  <c r="S1076" i="5"/>
  <c r="AB1090" i="5"/>
  <c r="S1131" i="5"/>
  <c r="AB1145" i="5"/>
  <c r="R1148" i="5"/>
  <c r="X1161" i="5"/>
  <c r="AB1237" i="5"/>
  <c r="AB1245" i="5"/>
  <c r="S1262" i="5"/>
  <c r="S1273" i="5"/>
  <c r="S1275" i="5"/>
  <c r="S1278" i="5"/>
  <c r="AB1305" i="5"/>
  <c r="S1308" i="5"/>
  <c r="S1313" i="5"/>
  <c r="S1323" i="5"/>
  <c r="AB1344" i="5"/>
  <c r="S1347" i="5"/>
  <c r="S1350" i="5"/>
  <c r="J1355" i="5"/>
  <c r="S1362" i="5"/>
  <c r="AB1409" i="5"/>
  <c r="S1419" i="5"/>
  <c r="S1454" i="5"/>
  <c r="AB1459" i="5"/>
  <c r="S1513" i="5"/>
  <c r="H1523" i="5"/>
  <c r="S1537" i="5"/>
  <c r="S1545" i="5"/>
  <c r="AB1775" i="5"/>
  <c r="S1775" i="5"/>
  <c r="R1917" i="5"/>
  <c r="J1917" i="5"/>
  <c r="I1917" i="5"/>
  <c r="X1917" i="5"/>
  <c r="AB1923" i="5"/>
  <c r="S1923" i="5"/>
  <c r="S2026" i="5"/>
  <c r="AB1131" i="5"/>
  <c r="AB1194" i="5"/>
  <c r="S1209" i="5"/>
  <c r="X1245" i="5"/>
  <c r="S1252" i="5"/>
  <c r="S1269" i="5"/>
  <c r="S1272" i="5"/>
  <c r="AB1281" i="5"/>
  <c r="AB1300" i="5"/>
  <c r="J1313" i="5"/>
  <c r="S1332" i="5"/>
  <c r="AB1348" i="5"/>
  <c r="S1370" i="5"/>
  <c r="I1406" i="5"/>
  <c r="H1406" i="5"/>
  <c r="R1450" i="5"/>
  <c r="X1450" i="5"/>
  <c r="AB1490" i="5"/>
  <c r="R1492" i="5"/>
  <c r="S1495" i="5"/>
  <c r="S1507" i="5"/>
  <c r="AB1511" i="5"/>
  <c r="J1523" i="5"/>
  <c r="S1531" i="5"/>
  <c r="S1564" i="5"/>
  <c r="S1643" i="5"/>
  <c r="AB1716" i="5"/>
  <c r="F1716" i="5"/>
  <c r="R1752" i="5"/>
  <c r="H1752" i="5"/>
  <c r="J1752" i="5"/>
  <c r="H1937" i="5"/>
  <c r="I1937" i="5"/>
  <c r="I1940" i="5"/>
  <c r="AB1940" i="5"/>
  <c r="AB2012" i="5"/>
  <c r="S2310" i="5"/>
  <c r="AB2381" i="5"/>
  <c r="H2381" i="5"/>
  <c r="AB1067" i="5"/>
  <c r="AB110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I1847" i="5"/>
  <c r="S2072" i="5"/>
  <c r="S987" i="5"/>
  <c r="AB994" i="5"/>
  <c r="S1007" i="5"/>
  <c r="S1020" i="5"/>
  <c r="S1031" i="5"/>
  <c r="S1039" i="5"/>
  <c r="S1042" i="5"/>
  <c r="S1044" i="5"/>
  <c r="S1047" i="5"/>
  <c r="S1064" i="5"/>
  <c r="S1082" i="5"/>
  <c r="AB1154" i="5"/>
  <c r="S1156" i="5"/>
  <c r="AB1173" i="5"/>
  <c r="AB1217" i="5"/>
  <c r="S1218" i="5"/>
  <c r="S1228" i="5"/>
  <c r="H1245" i="5"/>
  <c r="I1246" i="5"/>
  <c r="S1250" i="5"/>
  <c r="S1253" i="5"/>
  <c r="S1281" i="5"/>
  <c r="AB1301" i="5"/>
  <c r="I1305" i="5"/>
  <c r="AB1309" i="5"/>
  <c r="S1333" i="5"/>
  <c r="S1344" i="5"/>
  <c r="AB1349" i="5"/>
  <c r="AB1382" i="5"/>
  <c r="AB1393" i="5"/>
  <c r="AB1397" i="5"/>
  <c r="AB1454" i="5"/>
  <c r="AB1491" i="5"/>
  <c r="S1511" i="5"/>
  <c r="AB1522" i="5"/>
  <c r="AB1605" i="5"/>
  <c r="H1637" i="5"/>
  <c r="S1667" i="5"/>
  <c r="I1677" i="5"/>
  <c r="S1765" i="5"/>
  <c r="S1838" i="5"/>
  <c r="I2040" i="5"/>
  <c r="F2040"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AB1746" i="5"/>
  <c r="I2021" i="5"/>
  <c r="R2021" i="5"/>
  <c r="S2252" i="5"/>
  <c r="AB2252" i="5"/>
  <c r="S2342" i="5"/>
  <c r="S2379" i="5"/>
  <c r="AB2379" i="5"/>
  <c r="AB2401" i="5"/>
  <c r="AB1551" i="5"/>
  <c r="AB1553" i="5"/>
  <c r="AB1602" i="5"/>
  <c r="AB1636" i="5"/>
  <c r="AB1637" i="5"/>
  <c r="AB1677" i="5"/>
  <c r="AB1871" i="5"/>
  <c r="S1874" i="5"/>
  <c r="X1877" i="5"/>
  <c r="AB1880" i="5"/>
  <c r="S1903" i="5"/>
  <c r="AB1936" i="5"/>
  <c r="S2010" i="5"/>
  <c r="AB2048" i="5"/>
  <c r="X2185" i="5"/>
  <c r="F2185" i="5"/>
  <c r="I2185" i="5"/>
  <c r="H2185" i="5"/>
  <c r="S2352" i="5"/>
  <c r="AB1523"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AB1570" i="5"/>
  <c r="AB1606" i="5"/>
  <c r="F1753" i="5"/>
  <c r="S1778" i="5"/>
  <c r="AB1787" i="5"/>
  <c r="AB1822" i="5"/>
  <c r="I1836" i="5"/>
  <c r="AB1898" i="5"/>
  <c r="J1953" i="5"/>
  <c r="F2081" i="5"/>
  <c r="AB2085" i="5"/>
  <c r="I2207" i="5"/>
  <c r="R2207" i="5"/>
  <c r="J2207" i="5"/>
  <c r="S2305" i="5"/>
  <c r="R2469" i="5"/>
  <c r="F2469" i="5"/>
  <c r="AB1778" i="5"/>
  <c r="J1973" i="5"/>
  <c r="H1973" i="5"/>
  <c r="AB1984" i="5"/>
  <c r="AB2056" i="5"/>
  <c r="S2056" i="5"/>
  <c r="F2324" i="5"/>
  <c r="R2324" i="5"/>
  <c r="R2340" i="5"/>
  <c r="F2340" i="5"/>
  <c r="R2373" i="5"/>
  <c r="J2373" i="5"/>
  <c r="I2373" i="5"/>
  <c r="X2373" i="5"/>
  <c r="S1834" i="5"/>
  <c r="AB1864" i="5"/>
  <c r="S2018" i="5"/>
  <c r="S2031" i="5"/>
  <c r="S2035" i="5"/>
  <c r="I2245" i="5"/>
  <c r="R2245" i="5"/>
  <c r="J2245" i="5"/>
  <c r="H2245" i="5"/>
  <c r="F2245" i="5"/>
  <c r="X2245" i="5"/>
  <c r="I2273" i="5"/>
  <c r="H2273" i="5"/>
  <c r="F2356" i="5"/>
  <c r="R2356" i="5"/>
  <c r="S2371" i="5"/>
  <c r="AB2450" i="5"/>
  <c r="AB2004" i="5"/>
  <c r="AB2008"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S2451" i="5"/>
  <c r="AB2456" i="5"/>
  <c r="H2472" i="5"/>
  <c r="I2474" i="5"/>
  <c r="J2474" i="5"/>
  <c r="AB1966" i="5"/>
  <c r="AB2016" i="5"/>
  <c r="AB2054" i="5"/>
  <c r="AB2097" i="5"/>
  <c r="AB2103" i="5"/>
  <c r="S2123" i="5"/>
  <c r="AB2157" i="5"/>
  <c r="H2194" i="5"/>
  <c r="S2230" i="5"/>
  <c r="F2277" i="5"/>
  <c r="S2292" i="5"/>
  <c r="AB2297" i="5"/>
  <c r="S2318" i="5"/>
  <c r="AB2321" i="5"/>
  <c r="AB2329" i="5"/>
  <c r="I2338"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I2495" i="5"/>
  <c r="AB2141" i="5"/>
  <c r="H2199" i="5"/>
  <c r="AB2256" i="5"/>
  <c r="AB2282" i="5"/>
  <c r="S1987" i="5"/>
  <c r="AB2036" i="5"/>
  <c r="AB2090" i="5"/>
  <c r="AB2134" i="5"/>
  <c r="AB2173" i="5"/>
  <c r="H2210" i="5"/>
  <c r="S2218" i="5"/>
  <c r="AB2232" i="5"/>
  <c r="J2249" i="5"/>
  <c r="AB2283" i="5"/>
  <c r="AB2298" i="5"/>
  <c r="S2333" i="5"/>
  <c r="AB2337" i="5"/>
  <c r="AB2341" i="5"/>
  <c r="H2364" i="5"/>
  <c r="I2405" i="5"/>
  <c r="AB2440" i="5"/>
  <c r="S2466" i="5"/>
  <c r="AB2476" i="5"/>
  <c r="X61" i="5"/>
  <c r="X73" i="5"/>
  <c r="X169" i="5"/>
  <c r="X195" i="5"/>
  <c r="X67" i="5"/>
  <c r="X19" i="5"/>
  <c r="X35" i="5"/>
  <c r="X139" i="5"/>
  <c r="X193" i="5"/>
  <c r="X227" i="5"/>
  <c r="X41" i="5"/>
  <c r="X143" i="5"/>
  <c r="F177" i="5"/>
  <c r="X177" i="5"/>
  <c r="R177" i="5"/>
  <c r="X183" i="5"/>
  <c r="X247" i="5"/>
  <c r="X259" i="5"/>
  <c r="F173" i="5"/>
  <c r="R173" i="5"/>
  <c r="X93" i="5"/>
  <c r="X99" i="5"/>
  <c r="X135" i="5"/>
  <c r="X159" i="5"/>
  <c r="X27" i="5"/>
  <c r="X83" i="5"/>
  <c r="X51" i="5"/>
  <c r="X77" i="5"/>
  <c r="X89" i="5"/>
  <c r="X129" i="5"/>
  <c r="X199" i="5"/>
  <c r="X131" i="5"/>
  <c r="X57" i="5"/>
  <c r="X105" i="5"/>
  <c r="X119" i="5"/>
  <c r="X223" i="5"/>
  <c r="X229" i="5"/>
  <c r="X337" i="5"/>
  <c r="X31" i="5"/>
  <c r="X113" i="5"/>
  <c r="X155" i="5"/>
  <c r="X203" i="5"/>
  <c r="AB140" i="5"/>
  <c r="AB156" i="5"/>
  <c r="AB160" i="5"/>
  <c r="AB204" i="5"/>
  <c r="AB211" i="5"/>
  <c r="X289" i="5"/>
  <c r="X295"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AB222" i="5"/>
  <c r="AB254" i="5"/>
  <c r="AB258" i="5"/>
  <c r="AB270" i="5"/>
  <c r="AB363" i="5"/>
  <c r="I389" i="5"/>
  <c r="R389" i="5"/>
  <c r="J389" i="5"/>
  <c r="H389" i="5"/>
  <c r="F389" i="5"/>
  <c r="X389" i="5"/>
  <c r="I421" i="5"/>
  <c r="R421" i="5"/>
  <c r="J421" i="5"/>
  <c r="H421" i="5"/>
  <c r="X428" i="5"/>
  <c r="R428" i="5"/>
  <c r="I428" i="5"/>
  <c r="H428" i="5"/>
  <c r="F437" i="5"/>
  <c r="X620" i="5"/>
  <c r="R620" i="5"/>
  <c r="J620" i="5"/>
  <c r="F620" i="5"/>
  <c r="AB307" i="5"/>
  <c r="I397" i="5"/>
  <c r="R397" i="5"/>
  <c r="J397" i="5"/>
  <c r="H397" i="5"/>
  <c r="F397" i="5"/>
  <c r="X397" i="5"/>
  <c r="X45" i="5"/>
  <c r="X55" i="5"/>
  <c r="AB118" i="5"/>
  <c r="AB130" i="5"/>
  <c r="X179" i="5"/>
  <c r="AB182" i="5"/>
  <c r="AB194" i="5"/>
  <c r="X263" i="5"/>
  <c r="X299" i="5"/>
  <c r="AB315" i="5"/>
  <c r="AB330" i="5"/>
  <c r="AB395" i="5"/>
  <c r="F400" i="5"/>
  <c r="I409" i="5"/>
  <c r="J409" i="5"/>
  <c r="H409" i="5"/>
  <c r="F409" i="5"/>
  <c r="X409" i="5"/>
  <c r="X421" i="5"/>
  <c r="F428" i="5"/>
  <c r="I445" i="5"/>
  <c r="R445" i="5"/>
  <c r="J445" i="5"/>
  <c r="H445" i="5"/>
  <c r="R516" i="5"/>
  <c r="H516" i="5"/>
  <c r="R532" i="5"/>
  <c r="H532" i="5"/>
  <c r="X660" i="5"/>
  <c r="R660" i="5"/>
  <c r="F660" i="5"/>
  <c r="AB867" i="5"/>
  <c r="J867" i="5"/>
  <c r="S1003" i="5"/>
  <c r="X219" i="5"/>
  <c r="AB290" i="5"/>
  <c r="X349" i="5"/>
  <c r="X381" i="5"/>
  <c r="X408" i="5"/>
  <c r="I408" i="5"/>
  <c r="H408" i="5"/>
  <c r="F408" i="5"/>
  <c r="J425" i="5"/>
  <c r="X23" i="5"/>
  <c r="AB26" i="5"/>
  <c r="X39" i="5"/>
  <c r="AB22" i="5"/>
  <c r="R47" i="5"/>
  <c r="AB108" i="5"/>
  <c r="X111" i="5"/>
  <c r="AB124" i="5"/>
  <c r="AB128" i="5"/>
  <c r="X137" i="5"/>
  <c r="AB146" i="5"/>
  <c r="X166" i="5"/>
  <c r="X167" i="5"/>
  <c r="AB172" i="5"/>
  <c r="AB188" i="5"/>
  <c r="AB192" i="5"/>
  <c r="AB206" i="5"/>
  <c r="AB214" i="5"/>
  <c r="AB226" i="5"/>
  <c r="X231" i="5"/>
  <c r="X273" i="5"/>
  <c r="AB294" i="5"/>
  <c r="AB337"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H844" i="5"/>
  <c r="J844" i="5"/>
  <c r="AB266" i="5"/>
  <c r="AB134" i="5"/>
  <c r="AB142" i="5"/>
  <c r="X145" i="5"/>
  <c r="X161" i="5"/>
  <c r="AB198" i="5"/>
  <c r="X255" i="5"/>
  <c r="X267" i="5"/>
  <c r="X283" i="5"/>
  <c r="AB306" i="5"/>
  <c r="AB323" i="5"/>
  <c r="AB349" i="5"/>
  <c r="AB381" i="5"/>
  <c r="X385" i="5"/>
  <c r="I429" i="5"/>
  <c r="R429" i="5"/>
  <c r="J429" i="5"/>
  <c r="H429" i="5"/>
  <c r="X436" i="5"/>
  <c r="R436" i="5"/>
  <c r="I436" i="5"/>
  <c r="H436" i="5"/>
  <c r="X440" i="5"/>
  <c r="I440" i="5"/>
  <c r="H440" i="5"/>
  <c r="F440" i="5"/>
  <c r="H456" i="5"/>
  <c r="R760" i="5"/>
  <c r="I760" i="5"/>
  <c r="F760" i="5"/>
  <c r="X760" i="5"/>
  <c r="X33" i="5"/>
  <c r="X49" i="5"/>
  <c r="X65" i="5"/>
  <c r="X81" i="5"/>
  <c r="X110" i="5"/>
  <c r="AB138" i="5"/>
  <c r="AB154" i="5"/>
  <c r="AB158" i="5"/>
  <c r="AB202" i="5"/>
  <c r="AB223" i="5"/>
  <c r="AB238" i="5"/>
  <c r="X245" i="5"/>
  <c r="AB246" i="5"/>
  <c r="AB259" i="5"/>
  <c r="AB274" i="5"/>
  <c r="X275" i="5"/>
  <c r="X396" i="5"/>
  <c r="R396" i="5"/>
  <c r="I396" i="5"/>
  <c r="H396" i="5"/>
  <c r="F396" i="5"/>
  <c r="I417" i="5"/>
  <c r="J417" i="5"/>
  <c r="H417" i="5"/>
  <c r="F417" i="5"/>
  <c r="X417" i="5"/>
  <c r="X429" i="5"/>
  <c r="F436" i="5"/>
  <c r="F456" i="5"/>
  <c r="X511" i="5"/>
  <c r="H511" i="5"/>
  <c r="H523" i="5"/>
  <c r="X523" i="5"/>
  <c r="F523" i="5"/>
  <c r="R566" i="5"/>
  <c r="F566" i="5"/>
  <c r="I742" i="5"/>
  <c r="F742" i="5"/>
  <c r="X742" i="5"/>
  <c r="AB322" i="5"/>
  <c r="AB32" i="5"/>
  <c r="X53" i="5"/>
  <c r="X69" i="5"/>
  <c r="X85" i="5"/>
  <c r="X95" i="5"/>
  <c r="X147" i="5"/>
  <c r="AB162" i="5"/>
  <c r="AB227" i="5"/>
  <c r="AB247" i="5"/>
  <c r="AB314" i="5"/>
  <c r="AB331" i="5"/>
  <c r="X388" i="5"/>
  <c r="R388" i="5"/>
  <c r="I388" i="5"/>
  <c r="H388" i="5"/>
  <c r="F388" i="5"/>
  <c r="I401" i="5"/>
  <c r="H401" i="5"/>
  <c r="F401" i="5"/>
  <c r="H413" i="5"/>
  <c r="X420" i="5"/>
  <c r="R420" i="5"/>
  <c r="I420" i="5"/>
  <c r="H420" i="5"/>
  <c r="I424" i="5"/>
  <c r="H424" i="5"/>
  <c r="F429" i="5"/>
  <c r="I441" i="5"/>
  <c r="J441" i="5"/>
  <c r="H441" i="5"/>
  <c r="F441" i="5"/>
  <c r="X441" i="5"/>
  <c r="R448" i="5"/>
  <c r="AB545" i="5"/>
  <c r="J508" i="5"/>
  <c r="J540" i="5"/>
  <c r="R544" i="5"/>
  <c r="J544" i="5"/>
  <c r="H544" i="5"/>
  <c r="X564" i="5"/>
  <c r="F564" i="5"/>
  <c r="R564" i="5"/>
  <c r="AB611" i="5"/>
  <c r="AB623" i="5"/>
  <c r="S623" i="5"/>
  <c r="S655" i="5"/>
  <c r="S704" i="5"/>
  <c r="AB704" i="5"/>
  <c r="AB752" i="5"/>
  <c r="R752" i="5"/>
  <c r="AB849" i="5"/>
  <c r="S849" i="5"/>
  <c r="H1006" i="5"/>
  <c r="F1006" i="5"/>
  <c r="X1006" i="5"/>
  <c r="R1408" i="5"/>
  <c r="J1408" i="5"/>
  <c r="I1414" i="5"/>
  <c r="R1414" i="5"/>
  <c r="H1414" i="5"/>
  <c r="F1414" i="5"/>
  <c r="R1553" i="5"/>
  <c r="F1553" i="5"/>
  <c r="AB243" i="5"/>
  <c r="AB279" i="5"/>
  <c r="AB311" i="5"/>
  <c r="AB319" i="5"/>
  <c r="AB327" i="5"/>
  <c r="AB344" i="5"/>
  <c r="AB347" i="5"/>
  <c r="AB388" i="5"/>
  <c r="R392" i="5"/>
  <c r="R393" i="5"/>
  <c r="R407"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I658" i="5"/>
  <c r="R658" i="5"/>
  <c r="J658" i="5"/>
  <c r="F658" i="5"/>
  <c r="AB661" i="5"/>
  <c r="R683" i="5"/>
  <c r="H683" i="5"/>
  <c r="S724" i="5"/>
  <c r="AB724"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2" i="5"/>
  <c r="F552" i="5"/>
  <c r="R552" i="5"/>
  <c r="R560" i="5"/>
  <c r="J560" i="5"/>
  <c r="H560" i="5"/>
  <c r="AB563" i="5"/>
  <c r="X628" i="5"/>
  <c r="R628" i="5"/>
  <c r="J628" i="5"/>
  <c r="F628" i="5"/>
  <c r="I694" i="5"/>
  <c r="J694" i="5"/>
  <c r="F694" i="5"/>
  <c r="X694" i="5"/>
  <c r="J724" i="5"/>
  <c r="I724" i="5"/>
  <c r="F831" i="5"/>
  <c r="R831" i="5"/>
  <c r="H831" i="5"/>
  <c r="I453" i="5"/>
  <c r="X453" i="5"/>
  <c r="H512" i="5"/>
  <c r="R512" i="5"/>
  <c r="F512" i="5"/>
  <c r="R598" i="5"/>
  <c r="F598" i="5"/>
  <c r="H814" i="5"/>
  <c r="X828" i="5"/>
  <c r="J828" i="5"/>
  <c r="H828" i="5"/>
  <c r="F828" i="5"/>
  <c r="S884" i="5"/>
  <c r="AB971" i="5"/>
  <c r="S971" i="5"/>
  <c r="AB234" i="5"/>
  <c r="AB250" i="5"/>
  <c r="AB271" i="5"/>
  <c r="AB286" i="5"/>
  <c r="AB291" i="5"/>
  <c r="X302" i="5"/>
  <c r="AB304" i="5"/>
  <c r="AB371" i="5"/>
  <c r="AB387" i="5"/>
  <c r="AB391" i="5"/>
  <c r="AB392" i="5"/>
  <c r="AB399" i="5"/>
  <c r="AB460" i="5"/>
  <c r="AB462" i="5"/>
  <c r="R504" i="5"/>
  <c r="J520" i="5"/>
  <c r="R520" i="5"/>
  <c r="AB533" i="5"/>
  <c r="R536" i="5"/>
  <c r="AB547" i="5"/>
  <c r="AB555" i="5"/>
  <c r="I576" i="5"/>
  <c r="X584" i="5"/>
  <c r="J584" i="5"/>
  <c r="R586" i="5"/>
  <c r="AB599" i="5"/>
  <c r="X636" i="5"/>
  <c r="F636" i="5"/>
  <c r="R636" i="5"/>
  <c r="J636" i="5"/>
  <c r="AB651" i="5"/>
  <c r="S651" i="5"/>
  <c r="AB677" i="5"/>
  <c r="S698" i="5"/>
  <c r="S716" i="5"/>
  <c r="AB716" i="5"/>
  <c r="F736" i="5"/>
  <c r="J736" i="5"/>
  <c r="I736" i="5"/>
  <c r="S746" i="5"/>
  <c r="R776" i="5"/>
  <c r="I776" i="5"/>
  <c r="F776" i="5"/>
  <c r="X776" i="5"/>
  <c r="H790" i="5"/>
  <c r="X790" i="5"/>
  <c r="J790" i="5"/>
  <c r="I790" i="5"/>
  <c r="F790" i="5"/>
  <c r="R933" i="5"/>
  <c r="J933" i="5"/>
  <c r="F933" i="5"/>
  <c r="S955" i="5"/>
  <c r="S962" i="5"/>
  <c r="X1018" i="5"/>
  <c r="H1018" i="5"/>
  <c r="F1018" i="5"/>
  <c r="X1114" i="5"/>
  <c r="H1114" i="5"/>
  <c r="F1114" i="5"/>
  <c r="AB287"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S619" i="5"/>
  <c r="X624" i="5"/>
  <c r="F624" i="5"/>
  <c r="R624" i="5"/>
  <c r="J624" i="5"/>
  <c r="R692" i="5"/>
  <c r="J692" i="5"/>
  <c r="I692" i="5"/>
  <c r="X692" i="5"/>
  <c r="J708" i="5"/>
  <c r="I708" i="5"/>
  <c r="J716" i="5"/>
  <c r="I716" i="5"/>
  <c r="F716" i="5"/>
  <c r="F720" i="5"/>
  <c r="J728" i="5"/>
  <c r="F728" i="5"/>
  <c r="AB749" i="5"/>
  <c r="AB757" i="5"/>
  <c r="S762" i="5"/>
  <c r="S813" i="5"/>
  <c r="AB813"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H757" i="5"/>
  <c r="R767" i="5"/>
  <c r="S821" i="5"/>
  <c r="J826" i="5"/>
  <c r="I826" i="5"/>
  <c r="F826" i="5"/>
  <c r="X1059" i="5"/>
  <c r="F1059" i="5"/>
  <c r="J1059" i="5"/>
  <c r="H1059" i="5"/>
  <c r="AB645" i="5"/>
  <c r="J652" i="5"/>
  <c r="AB655" i="5"/>
  <c r="I668" i="5"/>
  <c r="S679" i="5"/>
  <c r="J744" i="5"/>
  <c r="AB746" i="5"/>
  <c r="R772" i="5"/>
  <c r="X772" i="5"/>
  <c r="R800" i="5"/>
  <c r="F800" i="5"/>
  <c r="F804" i="5"/>
  <c r="AB807" i="5"/>
  <c r="AB839" i="5"/>
  <c r="S839" i="5"/>
  <c r="AB843" i="5"/>
  <c r="S854" i="5"/>
  <c r="H862" i="5"/>
  <c r="J862" i="5"/>
  <c r="X862" i="5"/>
  <c r="S870" i="5"/>
  <c r="AB891" i="5"/>
  <c r="J891" i="5"/>
  <c r="S900" i="5"/>
  <c r="F913" i="5"/>
  <c r="J939" i="5"/>
  <c r="H939" i="5"/>
  <c r="J948" i="5"/>
  <c r="H948" i="5"/>
  <c r="J971" i="5"/>
  <c r="S983" i="5"/>
  <c r="S1023" i="5"/>
  <c r="X1043" i="5"/>
  <c r="J1043" i="5"/>
  <c r="H1043" i="5"/>
  <c r="F1043" i="5"/>
  <c r="AB1046" i="5"/>
  <c r="S1046" i="5"/>
  <c r="H1054" i="5"/>
  <c r="F1054" i="5"/>
  <c r="X1054" i="5"/>
  <c r="H1078" i="5"/>
  <c r="X1078" i="5"/>
  <c r="S1265" i="5"/>
  <c r="AB1265" i="5"/>
  <c r="AB602" i="5"/>
  <c r="J612" i="5"/>
  <c r="AB629" i="5"/>
  <c r="AB634" i="5"/>
  <c r="AB650" i="5"/>
  <c r="R652" i="5"/>
  <c r="AB667" i="5"/>
  <c r="R668" i="5"/>
  <c r="AB673" i="5"/>
  <c r="AB700" i="5"/>
  <c r="AB725" i="5"/>
  <c r="AB733" i="5"/>
  <c r="AB740" i="5"/>
  <c r="AB742" i="5"/>
  <c r="AB754" i="5"/>
  <c r="R764" i="5"/>
  <c r="AB766" i="5"/>
  <c r="R766" i="5"/>
  <c r="H778" i="5"/>
  <c r="J778" i="5"/>
  <c r="X778" i="5"/>
  <c r="H824" i="5"/>
  <c r="S828" i="5"/>
  <c r="AB828" i="5"/>
  <c r="AB852" i="5"/>
  <c r="I852" i="5"/>
  <c r="H865" i="5"/>
  <c r="F865" i="5"/>
  <c r="S868" i="5"/>
  <c r="AB885" i="5"/>
  <c r="S930" i="5"/>
  <c r="J934" i="5"/>
  <c r="X934" i="5"/>
  <c r="S943" i="5"/>
  <c r="S951" i="5"/>
  <c r="S958" i="5"/>
  <c r="R1009" i="5"/>
  <c r="F1009" i="5"/>
  <c r="S1027" i="5"/>
  <c r="X1091" i="5"/>
  <c r="H1091" i="5"/>
  <c r="J1091" i="5"/>
  <c r="F1091" i="5"/>
  <c r="R1132" i="5"/>
  <c r="X1132" i="5"/>
  <c r="J1185" i="5"/>
  <c r="X1185" i="5"/>
  <c r="AB679" i="5"/>
  <c r="S770" i="5"/>
  <c r="R784" i="5"/>
  <c r="F784" i="5"/>
  <c r="S790" i="5"/>
  <c r="H802" i="5"/>
  <c r="J802" i="5"/>
  <c r="R804" i="5"/>
  <c r="X804" i="5"/>
  <c r="I812" i="5"/>
  <c r="X812" i="5"/>
  <c r="R812" i="5"/>
  <c r="S815" i="5"/>
  <c r="S837" i="5"/>
  <c r="S840" i="5"/>
  <c r="AB840"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AB1030" i="5"/>
  <c r="S1030" i="5"/>
  <c r="X1047" i="5"/>
  <c r="J1047" i="5"/>
  <c r="H1047" i="5"/>
  <c r="S1087" i="5"/>
  <c r="AB1087" i="5"/>
  <c r="S1108" i="5"/>
  <c r="AB452" i="5"/>
  <c r="F616" i="5"/>
  <c r="AB625" i="5"/>
  <c r="AB637" i="5"/>
  <c r="AB653" i="5"/>
  <c r="AB657" i="5"/>
  <c r="S663" i="5"/>
  <c r="I676" i="5"/>
  <c r="S695" i="5"/>
  <c r="H700" i="5"/>
  <c r="AB709" i="5"/>
  <c r="AB717" i="5"/>
  <c r="H718" i="5"/>
  <c r="I748" i="5"/>
  <c r="X756" i="5"/>
  <c r="S772" i="5"/>
  <c r="R783" i="5"/>
  <c r="R792" i="5"/>
  <c r="F792" i="5"/>
  <c r="X792" i="5"/>
  <c r="AB798" i="5"/>
  <c r="S809" i="5"/>
  <c r="H812" i="5"/>
  <c r="AB824" i="5"/>
  <c r="S843" i="5"/>
  <c r="S851" i="5"/>
  <c r="S866" i="5"/>
  <c r="S871" i="5"/>
  <c r="J894" i="5"/>
  <c r="F894" i="5"/>
  <c r="X894" i="5"/>
  <c r="J910" i="5"/>
  <c r="H910" i="5"/>
  <c r="X910" i="5"/>
  <c r="R917" i="5"/>
  <c r="F917" i="5"/>
  <c r="H935" i="5"/>
  <c r="F935" i="5"/>
  <c r="AB951" i="5"/>
  <c r="R969" i="5"/>
  <c r="F969" i="5"/>
  <c r="X1019" i="5"/>
  <c r="J1019" i="5"/>
  <c r="H1019" i="5"/>
  <c r="F1019" i="5"/>
  <c r="F1047" i="5"/>
  <c r="AB1119" i="5"/>
  <c r="S1119" i="5"/>
  <c r="X1139" i="5"/>
  <c r="R1139" i="5"/>
  <c r="F528" i="5"/>
  <c r="AB590" i="5"/>
  <c r="F604" i="5"/>
  <c r="S625" i="5"/>
  <c r="S637" i="5"/>
  <c r="S643" i="5"/>
  <c r="F646" i="5"/>
  <c r="S653" i="5"/>
  <c r="F656" i="5"/>
  <c r="AB658" i="5"/>
  <c r="AB665" i="5"/>
  <c r="AB675" i="5"/>
  <c r="R676" i="5"/>
  <c r="S689" i="5"/>
  <c r="AB692" i="5"/>
  <c r="I700" i="5"/>
  <c r="H701" i="5"/>
  <c r="AB714" i="5"/>
  <c r="AB722" i="5"/>
  <c r="H723" i="5"/>
  <c r="S727" i="5"/>
  <c r="AB728" i="5"/>
  <c r="S735" i="5"/>
  <c r="AB736" i="5"/>
  <c r="H741" i="5"/>
  <c r="S742" i="5"/>
  <c r="AB750" i="5"/>
  <c r="F778" i="5"/>
  <c r="S780" i="5"/>
  <c r="I792" i="5"/>
  <c r="X800" i="5"/>
  <c r="J812" i="5"/>
  <c r="F832" i="5"/>
  <c r="S834" i="5"/>
  <c r="F862" i="5"/>
  <c r="AB866" i="5"/>
  <c r="S872" i="5"/>
  <c r="R881" i="5"/>
  <c r="F881" i="5"/>
  <c r="AB883" i="5"/>
  <c r="S902" i="5"/>
  <c r="F910" i="5"/>
  <c r="J917" i="5"/>
  <c r="X995" i="5"/>
  <c r="J995" i="5"/>
  <c r="H995" i="5"/>
  <c r="F995" i="5"/>
  <c r="X999" i="5"/>
  <c r="J999" i="5"/>
  <c r="H999" i="5"/>
  <c r="F999" i="5"/>
  <c r="S1002" i="5"/>
  <c r="S1100" i="5"/>
  <c r="S1169" i="5"/>
  <c r="AB1169" i="5"/>
  <c r="J616" i="5"/>
  <c r="F652" i="5"/>
  <c r="F668" i="5"/>
  <c r="AB670" i="5"/>
  <c r="H688" i="5"/>
  <c r="S697" i="5"/>
  <c r="J700" i="5"/>
  <c r="I740" i="5"/>
  <c r="R768" i="5"/>
  <c r="I768" i="5"/>
  <c r="F772" i="5"/>
  <c r="R788" i="5"/>
  <c r="I788" i="5"/>
  <c r="I800" i="5"/>
  <c r="X802" i="5"/>
  <c r="S804" i="5"/>
  <c r="AB812" i="5"/>
  <c r="J820" i="5"/>
  <c r="F820" i="5"/>
  <c r="X820" i="5"/>
  <c r="H825" i="5"/>
  <c r="J825" i="5"/>
  <c r="AB829" i="5"/>
  <c r="J832" i="5"/>
  <c r="S887" i="5"/>
  <c r="J926" i="5"/>
  <c r="AB954" i="5"/>
  <c r="AB999" i="5"/>
  <c r="AB1006" i="5"/>
  <c r="S1008" i="5"/>
  <c r="S1043" i="5"/>
  <c r="S1059" i="5"/>
  <c r="AB1059" i="5"/>
  <c r="AB1070" i="5"/>
  <c r="S1070" i="5"/>
  <c r="AB1114" i="5"/>
  <c r="S1114" i="5"/>
  <c r="AB778" i="5"/>
  <c r="AB818" i="5"/>
  <c r="AB831" i="5"/>
  <c r="AB832" i="5"/>
  <c r="AB837" i="5"/>
  <c r="AB842" i="5"/>
  <c r="AB844" i="5"/>
  <c r="AB874" i="5"/>
  <c r="S888" i="5"/>
  <c r="AB900" i="5"/>
  <c r="AB932" i="5"/>
  <c r="AB936" i="5"/>
  <c r="AB941" i="5"/>
  <c r="AB943" i="5"/>
  <c r="AB956" i="5"/>
  <c r="AB962" i="5"/>
  <c r="AB963" i="5"/>
  <c r="S967" i="5"/>
  <c r="J975" i="5"/>
  <c r="S986" i="5"/>
  <c r="AB995" i="5"/>
  <c r="H1011" i="5"/>
  <c r="S1015" i="5"/>
  <c r="AB1019" i="5"/>
  <c r="H1031" i="5"/>
  <c r="S1035" i="5"/>
  <c r="S1048" i="5"/>
  <c r="S1055" i="5"/>
  <c r="S1060" i="5"/>
  <c r="S1066" i="5"/>
  <c r="S1080" i="5"/>
  <c r="S1083" i="5"/>
  <c r="S1088" i="5"/>
  <c r="F1102" i="5"/>
  <c r="S1122" i="5"/>
  <c r="S1123" i="5"/>
  <c r="AB1138" i="5"/>
  <c r="S1172" i="5"/>
  <c r="S1173" i="5"/>
  <c r="S1180" i="5"/>
  <c r="S1181" i="5"/>
  <c r="S1185" i="5"/>
  <c r="S1189" i="5"/>
  <c r="AB1202" i="5"/>
  <c r="S1202" i="5"/>
  <c r="S1205" i="5"/>
  <c r="AB1205" i="5"/>
  <c r="X1209" i="5"/>
  <c r="AB1213" i="5"/>
  <c r="R1229" i="5"/>
  <c r="H1229" i="5"/>
  <c r="F1229" i="5"/>
  <c r="X1229" i="5"/>
  <c r="J1229" i="5"/>
  <c r="S1311" i="5"/>
  <c r="S883" i="5"/>
  <c r="X888" i="5"/>
  <c r="AB920" i="5"/>
  <c r="S939" i="5"/>
  <c r="AB940" i="5"/>
  <c r="AB952" i="5"/>
  <c r="F973" i="5"/>
  <c r="S975" i="5"/>
  <c r="S991" i="5"/>
  <c r="S1006" i="5"/>
  <c r="J1011" i="5"/>
  <c r="J1031" i="5"/>
  <c r="R1035" i="5"/>
  <c r="AB1039" i="5"/>
  <c r="S1051" i="5"/>
  <c r="I1055" i="5"/>
  <c r="X1083" i="5"/>
  <c r="J1083" i="5"/>
  <c r="S1094" i="5"/>
  <c r="S1102" i="5"/>
  <c r="S1103" i="5"/>
  <c r="I1107" i="5"/>
  <c r="AB1111" i="5"/>
  <c r="X1126" i="5"/>
  <c r="S1165" i="5"/>
  <c r="AB1172" i="5"/>
  <c r="R1178" i="5"/>
  <c r="I1178" i="5"/>
  <c r="R1205" i="5"/>
  <c r="J1205" i="5"/>
  <c r="I1205" i="5"/>
  <c r="X1205" i="5"/>
  <c r="H1236" i="5"/>
  <c r="X1236" i="5"/>
  <c r="AB850" i="5"/>
  <c r="AB939" i="5"/>
  <c r="AB1015" i="5"/>
  <c r="AB1035" i="5"/>
  <c r="AB1055" i="5"/>
  <c r="AB1066" i="5"/>
  <c r="AB1083" i="5"/>
  <c r="R1095" i="5"/>
  <c r="X1103" i="5"/>
  <c r="J1103" i="5"/>
  <c r="S1124" i="5"/>
  <c r="AB1130" i="5"/>
  <c r="I1136" i="5"/>
  <c r="J1136"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S1067" i="5"/>
  <c r="S1075"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S921" i="5"/>
  <c r="AB923" i="5"/>
  <c r="AB925" i="5"/>
  <c r="AB937" i="5"/>
  <c r="AB950" i="5"/>
  <c r="AB968" i="5"/>
  <c r="S970" i="5"/>
  <c r="S980" i="5"/>
  <c r="AB987" i="5"/>
  <c r="S994" i="5"/>
  <c r="AB1011" i="5"/>
  <c r="S1018" i="5"/>
  <c r="AB1031" i="5"/>
  <c r="S1040" i="5"/>
  <c r="S1058" i="5"/>
  <c r="S1068" i="5"/>
  <c r="S1072" i="5"/>
  <c r="AB1078" i="5"/>
  <c r="S1116" i="5"/>
  <c r="AB1127" i="5"/>
  <c r="F1143" i="5"/>
  <c r="X1143" i="5"/>
  <c r="AB1159" i="5"/>
  <c r="R1161" i="5"/>
  <c r="H1161" i="5"/>
  <c r="AB1168" i="5"/>
  <c r="S1168" i="5"/>
  <c r="X1173" i="5"/>
  <c r="R1186" i="5"/>
  <c r="H1186" i="5"/>
  <c r="H1221" i="5"/>
  <c r="X1221" i="5"/>
  <c r="AB1239" i="5"/>
  <c r="S1239" i="5"/>
  <c r="S968" i="5"/>
  <c r="AB1007" i="5"/>
  <c r="S1016" i="5"/>
  <c r="S1036" i="5"/>
  <c r="AB1047" i="5"/>
  <c r="S1056" i="5"/>
  <c r="S1095" i="5"/>
  <c r="S1106" i="5"/>
  <c r="X1119" i="5"/>
  <c r="J1119" i="5"/>
  <c r="S1130" i="5"/>
  <c r="S1151" i="5"/>
  <c r="I1152" i="5"/>
  <c r="X1152" i="5"/>
  <c r="R1169" i="5"/>
  <c r="X1169" i="5"/>
  <c r="F1173" i="5"/>
  <c r="S1177" i="5"/>
  <c r="AB1184" i="5"/>
  <c r="S1197" i="5"/>
  <c r="J1249" i="5"/>
  <c r="J1261" i="5"/>
  <c r="I1261" i="5"/>
  <c r="F1261" i="5"/>
  <c r="AB1264" i="5"/>
  <c r="S1264" i="5"/>
  <c r="F1464" i="5"/>
  <c r="X1066" i="5"/>
  <c r="F1066"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AB1343" i="5"/>
  <c r="S1343" i="5"/>
  <c r="F1349" i="5"/>
  <c r="S1390" i="5"/>
  <c r="S1411" i="5"/>
  <c r="S1450" i="5"/>
  <c r="R1466" i="5"/>
  <c r="H1466" i="5"/>
  <c r="F1466" i="5"/>
  <c r="S1584" i="5"/>
  <c r="AB1216" i="5"/>
  <c r="S1225" i="5"/>
  <c r="S1256" i="5"/>
  <c r="S1258" i="5"/>
  <c r="J1265" i="5"/>
  <c r="I1265" i="5"/>
  <c r="F1265" i="5"/>
  <c r="AB1268" i="5"/>
  <c r="R1297"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S1204" i="5"/>
  <c r="F1216" i="5"/>
  <c r="X1225" i="5"/>
  <c r="AB1234" i="5"/>
  <c r="S1246" i="5"/>
  <c r="S1254" i="5"/>
  <c r="S1268" i="5"/>
  <c r="S1288" i="5"/>
  <c r="S1290" i="5"/>
  <c r="S1293" i="5"/>
  <c r="F1301" i="5"/>
  <c r="S1325" i="5"/>
  <c r="F1333" i="5"/>
  <c r="X1336"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H1729" i="5"/>
  <c r="F1729" i="5"/>
  <c r="I1729" i="5"/>
  <c r="AB1297" i="5"/>
  <c r="S1317" i="5"/>
  <c r="AB1324" i="5"/>
  <c r="AB1329" i="5"/>
  <c r="AB1342" i="5"/>
  <c r="AB1426" i="5"/>
  <c r="J1451" i="5"/>
  <c r="AB1466" i="5"/>
  <c r="AB1565" i="5"/>
  <c r="S1580" i="5"/>
  <c r="AB1621" i="5"/>
  <c r="S1727" i="5"/>
  <c r="I1732" i="5"/>
  <c r="F1732" i="5"/>
  <c r="X1732"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AB1507" i="5"/>
  <c r="AB1515" i="5"/>
  <c r="AB1525" i="5"/>
  <c r="S1525" i="5"/>
  <c r="AB1557" i="5"/>
  <c r="AB1577" i="5"/>
  <c r="I1577" i="5"/>
  <c r="J1645" i="5"/>
  <c r="S1692" i="5"/>
  <c r="AB1724" i="5"/>
  <c r="F1724" i="5"/>
  <c r="AB1733" i="5"/>
  <c r="S1733" i="5"/>
  <c r="S1862" i="5"/>
  <c r="I1873" i="5"/>
  <c r="J1873" i="5"/>
  <c r="X1873" i="5"/>
  <c r="R1873" i="5"/>
  <c r="R1945" i="5"/>
  <c r="H1945" i="5"/>
  <c r="F1945" i="5"/>
  <c r="I1956" i="5"/>
  <c r="H1956" i="5"/>
  <c r="F1956" i="5"/>
  <c r="AB1451" i="5"/>
  <c r="J1515" i="5"/>
  <c r="X1515" i="5"/>
  <c r="AB1597" i="5"/>
  <c r="S1612" i="5"/>
  <c r="AB1632" i="5"/>
  <c r="S1655" i="5"/>
  <c r="S1687" i="5"/>
  <c r="X1721" i="5"/>
  <c r="I1721" i="5"/>
  <c r="H1721" i="5"/>
  <c r="F1721" i="5"/>
  <c r="F1728" i="5"/>
  <c r="AB1801" i="5"/>
  <c r="F1801" i="5"/>
  <c r="AB1813"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AB1770" i="5"/>
  <c r="S1805" i="5"/>
  <c r="AB1805" i="5"/>
  <c r="F1813" i="5"/>
  <c r="X1813" i="5"/>
  <c r="X1840" i="5"/>
  <c r="R1840" i="5"/>
  <c r="J1840" i="5"/>
  <c r="H1840" i="5"/>
  <c r="F1840" i="5"/>
  <c r="S1237" i="5"/>
  <c r="S1245" i="5"/>
  <c r="S1260" i="5"/>
  <c r="S1292" i="5"/>
  <c r="I1293" i="5"/>
  <c r="S1297" i="5"/>
  <c r="S1303" i="5"/>
  <c r="S1322" i="5"/>
  <c r="S1324" i="5"/>
  <c r="S1329" i="5"/>
  <c r="S1335" i="5"/>
  <c r="S1338" i="5"/>
  <c r="F1341" i="5"/>
  <c r="S1342" i="5"/>
  <c r="AB1358" i="5"/>
  <c r="S1360" i="5"/>
  <c r="F1364" i="5"/>
  <c r="H1380" i="5"/>
  <c r="S1396" i="5"/>
  <c r="F1402"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X1893" i="5"/>
  <c r="J1893" i="5"/>
  <c r="I1893" i="5"/>
  <c r="AB1232" i="5"/>
  <c r="AB1248" i="5"/>
  <c r="S1267" i="5"/>
  <c r="S1286" i="5"/>
  <c r="S1299" i="5"/>
  <c r="S1318" i="5"/>
  <c r="S1320" i="5"/>
  <c r="S1331" i="5"/>
  <c r="AB1336" i="5"/>
  <c r="S1358" i="5"/>
  <c r="S1380" i="5"/>
  <c r="AB1389" i="5"/>
  <c r="S1423" i="5"/>
  <c r="S1425" i="5"/>
  <c r="S1433"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R1908" i="5"/>
  <c r="I1908" i="5"/>
  <c r="R1916" i="5"/>
  <c r="I1916" i="5"/>
  <c r="F1277" i="5"/>
  <c r="S1282" i="5"/>
  <c r="F1309" i="5"/>
  <c r="S1314" i="5"/>
  <c r="AB1361" i="5"/>
  <c r="AB1425" i="5"/>
  <c r="AB1433" i="5"/>
  <c r="H1455" i="5"/>
  <c r="AB1465" i="5"/>
  <c r="R1486" i="5"/>
  <c r="R1490" i="5"/>
  <c r="S1493"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I1901" i="5"/>
  <c r="R1949" i="5"/>
  <c r="J1949" i="5"/>
  <c r="I1949" i="5"/>
  <c r="H1949" i="5"/>
  <c r="F1949" i="5"/>
  <c r="F1967" i="5"/>
  <c r="AB1497" i="5"/>
  <c r="S1568" i="5"/>
  <c r="S1600" i="5"/>
  <c r="S1631" i="5"/>
  <c r="S1636" i="5"/>
  <c r="I1637" i="5"/>
  <c r="H1644" i="5"/>
  <c r="AB1645" i="5"/>
  <c r="AB1648" i="5"/>
  <c r="S1651" i="5"/>
  <c r="AB1653" i="5"/>
  <c r="AB1656" i="5"/>
  <c r="AB1659" i="5"/>
  <c r="I1661" i="5"/>
  <c r="S1680" i="5"/>
  <c r="AB1701" i="5"/>
  <c r="AB1704" i="5"/>
  <c r="S1707" i="5"/>
  <c r="S1723" i="5"/>
  <c r="AB1725" i="5"/>
  <c r="AB1728" i="5"/>
  <c r="S1737" i="5"/>
  <c r="S1739" i="5"/>
  <c r="S1757" i="5"/>
  <c r="AB1765" i="5"/>
  <c r="AB1769" i="5"/>
  <c r="AB1773" i="5"/>
  <c r="AB1781" i="5"/>
  <c r="S1783" i="5"/>
  <c r="AB1794" i="5"/>
  <c r="S1798" i="5"/>
  <c r="S1818" i="5"/>
  <c r="AB1820" i="5"/>
  <c r="X1824" i="5"/>
  <c r="I1824" i="5"/>
  <c r="S1830" i="5"/>
  <c r="F1844" i="5"/>
  <c r="I1881" i="5"/>
  <c r="R1881" i="5"/>
  <c r="J1881" i="5"/>
  <c r="J1897" i="5"/>
  <c r="H1901" i="5"/>
  <c r="H1921" i="5"/>
  <c r="F1921" i="5"/>
  <c r="R1921" i="5"/>
  <c r="J1921" i="5"/>
  <c r="I1929" i="5"/>
  <c r="H1929" i="5"/>
  <c r="F1929" i="5"/>
  <c r="X1929" i="5"/>
  <c r="R1929"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8" i="5"/>
  <c r="S1802" i="5"/>
  <c r="S1810" i="5"/>
  <c r="AB1812" i="5"/>
  <c r="R1844" i="5"/>
  <c r="S1847" i="5"/>
  <c r="AB1859" i="5"/>
  <c r="S1882"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J1913" i="5"/>
  <c r="I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S1832" i="5"/>
  <c r="J1836" i="5"/>
  <c r="AB1885" i="5"/>
  <c r="R1889" i="5"/>
  <c r="R1905" i="5"/>
  <c r="I1909" i="5"/>
  <c r="F1917" i="5"/>
  <c r="AB1919" i="5"/>
  <c r="AB1932" i="5"/>
  <c r="X1936" i="5"/>
  <c r="J1937"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7"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100" i="5"/>
  <c r="AB2151" i="5"/>
  <c r="S2151" i="5"/>
  <c r="AB2165" i="5"/>
  <c r="S2244" i="5"/>
  <c r="AB2244" i="5"/>
  <c r="H2264" i="5"/>
  <c r="F2264" i="5"/>
  <c r="X2264" i="5"/>
  <c r="AB1834" i="5"/>
  <c r="AB1838" i="5"/>
  <c r="AB1856" i="5"/>
  <c r="AB1883" i="5"/>
  <c r="AB1911" i="5"/>
  <c r="S1947" i="5"/>
  <c r="AB1948" i="5"/>
  <c r="AB1954" i="5"/>
  <c r="AB1958" i="5"/>
  <c r="S1959" i="5"/>
  <c r="AB1967" i="5"/>
  <c r="X1973" i="5"/>
  <c r="S1975" i="5"/>
  <c r="I1976" i="5"/>
  <c r="F1984" i="5"/>
  <c r="AB1990" i="5"/>
  <c r="S1990" i="5"/>
  <c r="I1993" i="5"/>
  <c r="AB1996" i="5"/>
  <c r="S1999" i="5"/>
  <c r="H2001" i="5"/>
  <c r="F2001" i="5"/>
  <c r="I2004" i="5"/>
  <c r="X2005" i="5"/>
  <c r="J2005" i="5"/>
  <c r="F2020" i="5"/>
  <c r="H2021" i="5"/>
  <c r="X2021" i="5"/>
  <c r="J2021" i="5"/>
  <c r="AB2043" i="5"/>
  <c r="I2048" i="5"/>
  <c r="R2087" i="5"/>
  <c r="X2087" i="5"/>
  <c r="R2092" i="5"/>
  <c r="AB2154" i="5"/>
  <c r="S2169" i="5"/>
  <c r="X2177" i="5"/>
  <c r="I2177" i="5"/>
  <c r="H2177" i="5"/>
  <c r="F2177" i="5"/>
  <c r="S2238" i="5"/>
  <c r="AB2011" i="5"/>
  <c r="AB2018" i="5"/>
  <c r="AB2039" i="5"/>
  <c r="AB2062" i="5"/>
  <c r="I2065" i="5"/>
  <c r="I2073" i="5"/>
  <c r="AB2080" i="5"/>
  <c r="AB2104" i="5"/>
  <c r="AB2105" i="5"/>
  <c r="AB2108" i="5"/>
  <c r="AB2110" i="5"/>
  <c r="AB2129" i="5"/>
  <c r="AB2160"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I2241" i="5"/>
  <c r="R2241" i="5"/>
  <c r="J2241" i="5"/>
  <c r="H2241" i="5"/>
  <c r="F2241" i="5"/>
  <c r="S2281" i="5"/>
  <c r="H2353" i="5"/>
  <c r="X2353" i="5"/>
  <c r="R2353" i="5"/>
  <c r="J2353" i="5"/>
  <c r="I2353" i="5"/>
  <c r="AB2448" i="5"/>
  <c r="S2448" i="5"/>
  <c r="J2452" i="5"/>
  <c r="F2452" i="5"/>
  <c r="X2452" i="5"/>
  <c r="R2452" i="5"/>
  <c r="I2452" i="5"/>
  <c r="H2452" i="5"/>
  <c r="S2011" i="5"/>
  <c r="AB2019" i="5"/>
  <c r="AB2024" i="5"/>
  <c r="AB2087" i="5"/>
  <c r="AB2099" i="5"/>
  <c r="AB2109" i="5"/>
  <c r="S2125" i="5"/>
  <c r="I2137" i="5"/>
  <c r="S2165" i="5"/>
  <c r="H2236" i="5"/>
  <c r="F2236" i="5"/>
  <c r="X2241" i="5"/>
  <c r="J2294" i="5"/>
  <c r="I2294" i="5"/>
  <c r="H2294" i="5"/>
  <c r="F2294" i="5"/>
  <c r="S2346" i="5"/>
  <c r="AB2346" i="5"/>
  <c r="AB2026" i="5"/>
  <c r="AB2035" i="5"/>
  <c r="AB2055" i="5"/>
  <c r="AB2076" i="5"/>
  <c r="I2125" i="5"/>
  <c r="X2125" i="5"/>
  <c r="S2153" i="5"/>
  <c r="AB2153" i="5"/>
  <c r="R2162" i="5"/>
  <c r="I2162" i="5"/>
  <c r="H2162" i="5"/>
  <c r="AB2204" i="5"/>
  <c r="S2228" i="5"/>
  <c r="H2260" i="5"/>
  <c r="F2260" i="5"/>
  <c r="AB2272" i="5"/>
  <c r="S2272" i="5"/>
  <c r="AB2279" i="5"/>
  <c r="S2279" i="5"/>
  <c r="X2305" i="5"/>
  <c r="J2305" i="5"/>
  <c r="H2305" i="5"/>
  <c r="F2305" i="5"/>
  <c r="J2218" i="5"/>
  <c r="H2221" i="5"/>
  <c r="AB2237" i="5"/>
  <c r="AB2241" i="5"/>
  <c r="H2257" i="5"/>
  <c r="H2261" i="5"/>
  <c r="F2297" i="5"/>
  <c r="AB2301" i="5"/>
  <c r="I2301" i="5"/>
  <c r="AB2305" i="5"/>
  <c r="AB2309" i="5"/>
  <c r="AB2314" i="5"/>
  <c r="R2393" i="5"/>
  <c r="H2393" i="5"/>
  <c r="F2393" i="5"/>
  <c r="J2393" i="5"/>
  <c r="I2393" i="5"/>
  <c r="AB2477" i="5"/>
  <c r="S2491" i="5"/>
  <c r="AB2128" i="5"/>
  <c r="AB2130" i="5"/>
  <c r="AB2133" i="5"/>
  <c r="J2158" i="5"/>
  <c r="AB2187" i="5"/>
  <c r="S2194" i="5"/>
  <c r="S2202"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R2355" i="5"/>
  <c r="J2355" i="5"/>
  <c r="I2355" i="5"/>
  <c r="H2425" i="5"/>
  <c r="AB2438" i="5"/>
  <c r="S2438" i="5"/>
  <c r="I2492" i="5"/>
  <c r="F2492" i="5"/>
  <c r="X2492" i="5"/>
  <c r="AB2137" i="5"/>
  <c r="I2150" i="5"/>
  <c r="F2157" i="5"/>
  <c r="S2180" i="5"/>
  <c r="S2183" i="5"/>
  <c r="S2187" i="5"/>
  <c r="X2218" i="5"/>
  <c r="AB2221" i="5"/>
  <c r="S2226" i="5"/>
  <c r="AB2248" i="5"/>
  <c r="AB2257" i="5"/>
  <c r="AB2261" i="5"/>
  <c r="AB2265" i="5"/>
  <c r="AB2275" i="5"/>
  <c r="AB2302" i="5"/>
  <c r="H2303" i="5"/>
  <c r="AB2307" i="5"/>
  <c r="X2309" i="5"/>
  <c r="H2351" i="5"/>
  <c r="H2492" i="5"/>
  <c r="AB2112" i="5"/>
  <c r="J2150" i="5"/>
  <c r="AB2185" i="5"/>
  <c r="AB2197" i="5"/>
  <c r="AB2200" i="5"/>
  <c r="AB2213" i="5"/>
  <c r="AB2216" i="5"/>
  <c r="X2221" i="5"/>
  <c r="AB2253" i="5"/>
  <c r="X2261" i="5"/>
  <c r="S2270" i="5"/>
  <c r="AB2277" i="5"/>
  <c r="AB2293" i="5"/>
  <c r="J2293" i="5"/>
  <c r="S2296" i="5"/>
  <c r="I2303" i="5"/>
  <c r="F2309" i="5"/>
  <c r="S2315" i="5"/>
  <c r="S2322" i="5"/>
  <c r="F2329" i="5"/>
  <c r="H2329" i="5"/>
  <c r="AB2345"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J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I2375" i="5"/>
  <c r="S2381" i="5"/>
  <c r="S2424" i="5"/>
  <c r="S2442" i="5"/>
  <c r="AB2452" i="5"/>
  <c r="AB2461" i="5"/>
  <c r="AB2492" i="5"/>
  <c r="R2494" i="5"/>
  <c r="I2364" i="5"/>
  <c r="I2365" i="5"/>
  <c r="I2372" i="5"/>
  <c r="I2380" i="5"/>
  <c r="H2481" i="5"/>
  <c r="AB2489" i="5"/>
  <c r="AB2296" i="5"/>
  <c r="R2330" i="5"/>
  <c r="AB2342" i="5"/>
  <c r="X2345" i="5"/>
  <c r="S2349" i="5"/>
  <c r="H2350" i="5"/>
  <c r="AB2360" i="5"/>
  <c r="J2364" i="5"/>
  <c r="J2365" i="5"/>
  <c r="AB2368" i="5"/>
  <c r="J2372" i="5"/>
  <c r="AB2376" i="5"/>
  <c r="J2380" i="5"/>
  <c r="AB2385" i="5"/>
  <c r="J2390" i="5"/>
  <c r="AB2397" i="5"/>
  <c r="S2400" i="5"/>
  <c r="R2409" i="5"/>
  <c r="AB2426" i="5"/>
  <c r="AB2445" i="5"/>
  <c r="J2450" i="5"/>
  <c r="AB2469" i="5"/>
  <c r="I2481" i="5"/>
  <c r="AB2483" i="5"/>
  <c r="F2484" i="5"/>
  <c r="AB2330" i="5"/>
  <c r="F2338" i="5"/>
  <c r="AB2339" i="5"/>
  <c r="F2342" i="5"/>
  <c r="F2345" i="5"/>
  <c r="I2350" i="5"/>
  <c r="AB2357" i="5"/>
  <c r="R2364" i="5"/>
  <c r="R2372" i="5"/>
  <c r="R2380" i="5"/>
  <c r="S2395"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AB2386"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AB179" i="5"/>
  <c r="AB201" i="5"/>
  <c r="X254" i="5"/>
  <c r="X286" i="5"/>
  <c r="AB320" i="5"/>
  <c r="AB412" i="5"/>
  <c r="AB105" i="5"/>
  <c r="AB137" i="5"/>
  <c r="AB147" i="5"/>
  <c r="AB169" i="5"/>
  <c r="AB240" i="5"/>
  <c r="X270" i="5"/>
  <c r="R5" i="5"/>
  <c r="AB20" i="5"/>
  <c r="AB28" i="5"/>
  <c r="R29" i="5"/>
  <c r="AB34" i="5"/>
  <c r="AB38" i="5"/>
  <c r="AB42" i="5"/>
  <c r="AB46" i="5"/>
  <c r="AB50" i="5"/>
  <c r="AB54" i="5"/>
  <c r="AB58" i="5"/>
  <c r="AB62" i="5"/>
  <c r="F65" i="5"/>
  <c r="AB66" i="5"/>
  <c r="AB70" i="5"/>
  <c r="AB74" i="5"/>
  <c r="AB78" i="5"/>
  <c r="AB82" i="5"/>
  <c r="AB86" i="5"/>
  <c r="AB90" i="5"/>
  <c r="AB94" i="5"/>
  <c r="AB98" i="5"/>
  <c r="AB104" i="5"/>
  <c r="AB117" i="5"/>
  <c r="X125" i="5"/>
  <c r="AB127" i="5"/>
  <c r="AB136" i="5"/>
  <c r="AB149" i="5"/>
  <c r="X157" i="5"/>
  <c r="AB159" i="5"/>
  <c r="AB168" i="5"/>
  <c r="X178" i="5"/>
  <c r="AB181" i="5"/>
  <c r="AB191" i="5"/>
  <c r="AB200" i="5"/>
  <c r="AB220" i="5"/>
  <c r="X238" i="5"/>
  <c r="AB244" i="5"/>
  <c r="AB260" i="5"/>
  <c r="AB276" i="5"/>
  <c r="AB292" i="5"/>
  <c r="AB5" i="5"/>
  <c r="AB21" i="5"/>
  <c r="AB29" i="5"/>
  <c r="AB35" i="5"/>
  <c r="AB39" i="5"/>
  <c r="AB43" i="5"/>
  <c r="AB47" i="5"/>
  <c r="AB51" i="5"/>
  <c r="AB55" i="5"/>
  <c r="AB59" i="5"/>
  <c r="AB63" i="5"/>
  <c r="AB67" i="5"/>
  <c r="AB71" i="5"/>
  <c r="AB75" i="5"/>
  <c r="AB79" i="5"/>
  <c r="AB83" i="5"/>
  <c r="AB87" i="5"/>
  <c r="AB91" i="5"/>
  <c r="AB95" i="5"/>
  <c r="AB99" i="5"/>
  <c r="AB107" i="5"/>
  <c r="AB116" i="5"/>
  <c r="AB129" i="5"/>
  <c r="AB139" i="5"/>
  <c r="AB148" i="5"/>
  <c r="AB161" i="5"/>
  <c r="AB171" i="5"/>
  <c r="AB180" i="5"/>
  <c r="AB193" i="5"/>
  <c r="AB203" i="5"/>
  <c r="AB209" i="5"/>
  <c r="X258" i="5"/>
  <c r="X274" i="5"/>
  <c r="AB360" i="5"/>
  <c r="X371" i="5"/>
  <c r="AB119" i="5"/>
  <c r="AB151" i="5"/>
  <c r="AB173" i="5"/>
  <c r="X181" i="5"/>
  <c r="AB183" i="5"/>
  <c r="AB205" i="5"/>
  <c r="AB212" i="5"/>
  <c r="AB248" i="5"/>
  <c r="AB264" i="5"/>
  <c r="AB280" i="5"/>
  <c r="AB296" i="5"/>
  <c r="AB328" i="5"/>
  <c r="X351" i="5"/>
  <c r="AB358" i="5"/>
  <c r="X5" i="5"/>
  <c r="F32" i="5"/>
  <c r="AB121" i="5"/>
  <c r="AB131" i="5"/>
  <c r="AB153" i="5"/>
  <c r="AB163" i="5"/>
  <c r="AB185" i="5"/>
  <c r="AB195" i="5"/>
  <c r="X209" i="5"/>
  <c r="X222" i="5"/>
  <c r="AB224" i="5"/>
  <c r="X294" i="5"/>
  <c r="X307" i="5"/>
  <c r="AB408" i="5"/>
  <c r="AB109" i="5"/>
  <c r="X117" i="5"/>
  <c r="AB141" i="5"/>
  <c r="AB19" i="5"/>
  <c r="AB27" i="5"/>
  <c r="X29" i="5"/>
  <c r="F5" i="5"/>
  <c r="X24" i="5"/>
  <c r="F29" i="5"/>
  <c r="X32" i="5"/>
  <c r="AB36" i="5"/>
  <c r="AB40" i="5"/>
  <c r="AB44" i="5"/>
  <c r="AB48" i="5"/>
  <c r="AB52" i="5"/>
  <c r="AB56" i="5"/>
  <c r="AB60" i="5"/>
  <c r="AB64" i="5"/>
  <c r="AB68" i="5"/>
  <c r="AB72" i="5"/>
  <c r="AB76" i="5"/>
  <c r="AB80" i="5"/>
  <c r="AB84" i="5"/>
  <c r="AB88" i="5"/>
  <c r="AB92" i="5"/>
  <c r="AB96" i="5"/>
  <c r="AB100" i="5"/>
  <c r="AB101" i="5"/>
  <c r="X109" i="5"/>
  <c r="AB111" i="5"/>
  <c r="AB120" i="5"/>
  <c r="AB133" i="5"/>
  <c r="X141" i="5"/>
  <c r="AB143" i="5"/>
  <c r="AB152" i="5"/>
  <c r="AB165" i="5"/>
  <c r="X173" i="5"/>
  <c r="AB175" i="5"/>
  <c r="AB184" i="5"/>
  <c r="AB197" i="5"/>
  <c r="X205" i="5"/>
  <c r="AB208" i="5"/>
  <c r="AB228" i="5"/>
  <c r="AB252" i="5"/>
  <c r="AB268" i="5"/>
  <c r="AB284" i="5"/>
  <c r="AB300" i="5"/>
  <c r="AB303" i="5"/>
  <c r="AB312" i="5"/>
  <c r="X384" i="5"/>
  <c r="AB402" i="5"/>
  <c r="AB31" i="5"/>
  <c r="AB25" i="5"/>
  <c r="AB37" i="5"/>
  <c r="AB45" i="5"/>
  <c r="AB53" i="5"/>
  <c r="AB57" i="5"/>
  <c r="AB61" i="5"/>
  <c r="AB65" i="5"/>
  <c r="AB69" i="5"/>
  <c r="AB73" i="5"/>
  <c r="AB81" i="5"/>
  <c r="AB89" i="5"/>
  <c r="AB113" i="5"/>
  <c r="AB123" i="5"/>
  <c r="AB145" i="5"/>
  <c r="X153" i="5"/>
  <c r="AB155" i="5"/>
  <c r="AB177" i="5"/>
  <c r="X185" i="5"/>
  <c r="AB187" i="5"/>
  <c r="AB216" i="5"/>
  <c r="AB232" i="5"/>
  <c r="X266" i="5"/>
  <c r="X298" i="5"/>
  <c r="X352" i="5"/>
  <c r="AB361" i="5"/>
  <c r="AB33" i="5"/>
  <c r="AB41" i="5"/>
  <c r="AB49" i="5"/>
  <c r="F52" i="5"/>
  <c r="AB77" i="5"/>
  <c r="AB85" i="5"/>
  <c r="AB93" i="5"/>
  <c r="AB97" i="5"/>
  <c r="X30" i="5"/>
  <c r="X36" i="5"/>
  <c r="X40" i="5"/>
  <c r="X52" i="5"/>
  <c r="X56" i="5"/>
  <c r="X60" i="5"/>
  <c r="X64" i="5"/>
  <c r="X68" i="5"/>
  <c r="X72" i="5"/>
  <c r="X80" i="5"/>
  <c r="X84" i="5"/>
  <c r="X88" i="5"/>
  <c r="X101" i="5"/>
  <c r="AB103" i="5"/>
  <c r="AB112" i="5"/>
  <c r="AB125" i="5"/>
  <c r="X133" i="5"/>
  <c r="AB135" i="5"/>
  <c r="AB144" i="5"/>
  <c r="AB157" i="5"/>
  <c r="AB167" i="5"/>
  <c r="AB176" i="5"/>
  <c r="AB189" i="5"/>
  <c r="X197" i="5"/>
  <c r="AB199" i="5"/>
  <c r="AB236" i="5"/>
  <c r="AB256" i="5"/>
  <c r="AB272" i="5"/>
  <c r="AB288" i="5"/>
  <c r="X332" i="5"/>
  <c r="AB336" i="5"/>
  <c r="X343" i="5"/>
  <c r="X344" i="5"/>
  <c r="AB350" i="5"/>
  <c r="AB373" i="5"/>
  <c r="AB382" i="5"/>
  <c r="AB385" i="5"/>
  <c r="R471" i="5"/>
  <c r="J471" i="5"/>
  <c r="I471" i="5"/>
  <c r="H471" i="5"/>
  <c r="F471" i="5"/>
  <c r="X471" i="5"/>
  <c r="R499" i="5"/>
  <c r="J499" i="5"/>
  <c r="I499" i="5"/>
  <c r="H499" i="5"/>
  <c r="F499" i="5"/>
  <c r="X499" i="5"/>
  <c r="R531" i="5"/>
  <c r="J531" i="5"/>
  <c r="I531" i="5"/>
  <c r="H531" i="5"/>
  <c r="F531" i="5"/>
  <c r="X53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AB310" i="5"/>
  <c r="AB318" i="5"/>
  <c r="AB326" i="5"/>
  <c r="AB332" i="5"/>
  <c r="AB343" i="5"/>
  <c r="AB353" i="5"/>
  <c r="AB362" i="5"/>
  <c r="AB375" i="5"/>
  <c r="AB389" i="5"/>
  <c r="R459" i="5"/>
  <c r="F459" i="5"/>
  <c r="X459" i="5"/>
  <c r="J459" i="5"/>
  <c r="I459" i="5"/>
  <c r="H459" i="5"/>
  <c r="AB305" i="5"/>
  <c r="AB313" i="5"/>
  <c r="AB321" i="5"/>
  <c r="AB329" i="5"/>
  <c r="AB342" i="5"/>
  <c r="X368" i="5"/>
  <c r="AB374" i="5"/>
  <c r="AB386" i="5"/>
  <c r="AB393" i="5"/>
  <c r="X399" i="5"/>
  <c r="R399" i="5"/>
  <c r="J399" i="5"/>
  <c r="H399" i="5"/>
  <c r="X464" i="5"/>
  <c r="I464" i="5"/>
  <c r="H464" i="5"/>
  <c r="F464" i="5"/>
  <c r="R464" i="5"/>
  <c r="J464" i="5"/>
  <c r="I478" i="5"/>
  <c r="H478" i="5"/>
  <c r="X478" i="5"/>
  <c r="R478" i="5"/>
  <c r="J478" i="5"/>
  <c r="F478" i="5"/>
  <c r="AB333" i="5"/>
  <c r="AB345" i="5"/>
  <c r="X348" i="5"/>
  <c r="AB354" i="5"/>
  <c r="AB367" i="5"/>
  <c r="AB377" i="5"/>
  <c r="X379" i="5"/>
  <c r="X380" i="5"/>
  <c r="AB390" i="5"/>
  <c r="AB397" i="5"/>
  <c r="R483" i="5"/>
  <c r="J483" i="5"/>
  <c r="I483" i="5"/>
  <c r="H483" i="5"/>
  <c r="F483" i="5"/>
  <c r="I510" i="5"/>
  <c r="H510" i="5"/>
  <c r="X510" i="5"/>
  <c r="R510" i="5"/>
  <c r="J510" i="5"/>
  <c r="F510" i="5"/>
  <c r="AB338" i="5"/>
  <c r="AB366" i="5"/>
  <c r="AB394" i="5"/>
  <c r="AB401" i="5"/>
  <c r="AB416" i="5"/>
  <c r="R515" i="5"/>
  <c r="J515" i="5"/>
  <c r="I515" i="5"/>
  <c r="H515" i="5"/>
  <c r="F515" i="5"/>
  <c r="X515" i="5"/>
  <c r="AB334" i="5"/>
  <c r="AB339" i="5"/>
  <c r="AB346" i="5"/>
  <c r="AB359" i="5"/>
  <c r="AB369" i="5"/>
  <c r="X372" i="5"/>
  <c r="AB378" i="5"/>
  <c r="AB398" i="5"/>
  <c r="F399" i="5"/>
  <c r="AB405" i="5"/>
  <c r="AB409" i="5"/>
  <c r="AB351" i="5"/>
  <c r="AB352" i="5"/>
  <c r="X364" i="5"/>
  <c r="AB370" i="5"/>
  <c r="AB406" i="5"/>
  <c r="I526" i="5"/>
  <c r="H526" i="5"/>
  <c r="X526" i="5"/>
  <c r="R526" i="5"/>
  <c r="J526" i="5"/>
  <c r="F526" i="5"/>
  <c r="J388" i="5"/>
  <c r="J392" i="5"/>
  <c r="J396" i="5"/>
  <c r="J400" i="5"/>
  <c r="J408" i="5"/>
  <c r="J412" i="5"/>
  <c r="J416" i="5"/>
  <c r="J420" i="5"/>
  <c r="J424" i="5"/>
  <c r="J428"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H535" i="5"/>
  <c r="F536" i="5"/>
  <c r="R543" i="5"/>
  <c r="J543" i="5"/>
  <c r="H555" i="5"/>
  <c r="AB580" i="5"/>
  <c r="J586" i="5"/>
  <c r="I586" i="5"/>
  <c r="H586" i="5"/>
  <c r="X586" i="5"/>
  <c r="R451" i="5"/>
  <c r="R455" i="5"/>
  <c r="H468" i="5"/>
  <c r="AB479" i="5"/>
  <c r="X480" i="5"/>
  <c r="I480" i="5"/>
  <c r="AB484" i="5"/>
  <c r="AB490" i="5"/>
  <c r="AB495" i="5"/>
  <c r="J498" i="5"/>
  <c r="AB500" i="5"/>
  <c r="AB506" i="5"/>
  <c r="AB511" i="5"/>
  <c r="X512" i="5"/>
  <c r="I512" i="5"/>
  <c r="J514" i="5"/>
  <c r="AB516" i="5"/>
  <c r="AB522" i="5"/>
  <c r="AB527" i="5"/>
  <c r="X528" i="5"/>
  <c r="I528"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AB586" i="5"/>
  <c r="AB589" i="5"/>
  <c r="R468" i="5"/>
  <c r="H484" i="5"/>
  <c r="R487" i="5"/>
  <c r="J487" i="5"/>
  <c r="I498" i="5"/>
  <c r="H498" i="5"/>
  <c r="H500" i="5"/>
  <c r="R503" i="5"/>
  <c r="J503" i="5"/>
  <c r="I514" i="5"/>
  <c r="H514" i="5"/>
  <c r="R519" i="5"/>
  <c r="J519" i="5"/>
  <c r="R535" i="5"/>
  <c r="J535" i="5"/>
  <c r="I546" i="5"/>
  <c r="H546" i="5"/>
  <c r="AB554" i="5"/>
  <c r="R555" i="5"/>
  <c r="J555" i="5"/>
  <c r="AB561" i="5"/>
  <c r="S564" i="5"/>
  <c r="AB564" i="5"/>
  <c r="J570" i="5"/>
  <c r="I570" i="5"/>
  <c r="H570" i="5"/>
  <c r="X570" i="5"/>
  <c r="AB574" i="5"/>
  <c r="AB577"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J723" i="5"/>
  <c r="I723" i="5"/>
  <c r="F723" i="5"/>
  <c r="X723" i="5"/>
  <c r="AB727" i="5"/>
  <c r="R728" i="5"/>
  <c r="S731" i="5"/>
  <c r="H735" i="5"/>
  <c r="J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F815" i="5"/>
  <c r="R815" i="5"/>
  <c r="I815" i="5"/>
  <c r="H815" i="5"/>
  <c r="I850" i="5"/>
  <c r="H850" i="5"/>
  <c r="X850" i="5"/>
  <c r="R850" i="5"/>
  <c r="J850" i="5"/>
  <c r="F850" i="5"/>
  <c r="I548" i="5"/>
  <c r="I552" i="5"/>
  <c r="I560" i="5"/>
  <c r="I564" i="5"/>
  <c r="I568" i="5"/>
  <c r="I572" i="5"/>
  <c r="I584" i="5"/>
  <c r="X598" i="5"/>
  <c r="I600" i="5"/>
  <c r="I604" i="5"/>
  <c r="X610" i="5"/>
  <c r="I612" i="5"/>
  <c r="I616" i="5"/>
  <c r="I620" i="5"/>
  <c r="X622" i="5"/>
  <c r="I624" i="5"/>
  <c r="I628" i="5"/>
  <c r="I636" i="5"/>
  <c r="X646" i="5"/>
  <c r="I652" i="5"/>
  <c r="I656" i="5"/>
  <c r="I660" i="5"/>
  <c r="AB681" i="5"/>
  <c r="S683" i="5"/>
  <c r="AB686" i="5"/>
  <c r="J688" i="5"/>
  <c r="J689" i="5"/>
  <c r="S693" i="5"/>
  <c r="AB697" i="5"/>
  <c r="S699" i="5"/>
  <c r="J704" i="5"/>
  <c r="J705" i="5"/>
  <c r="X708" i="5"/>
  <c r="F709" i="5"/>
  <c r="X709" i="5"/>
  <c r="J709" i="5"/>
  <c r="I709" i="5"/>
  <c r="AB713" i="5"/>
  <c r="H721"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AB715" i="5"/>
  <c r="R716" i="5"/>
  <c r="H716" i="5"/>
  <c r="F724" i="5"/>
  <c r="AB731" i="5"/>
  <c r="R732" i="5"/>
  <c r="H732" i="5"/>
  <c r="F740" i="5"/>
  <c r="J743" i="5"/>
  <c r="I743" i="5"/>
  <c r="F743" i="5"/>
  <c r="X743" i="5"/>
  <c r="X744" i="5"/>
  <c r="AB747" i="5"/>
  <c r="R748" i="5"/>
  <c r="H748" i="5"/>
  <c r="H769" i="5"/>
  <c r="F769" i="5"/>
  <c r="X769" i="5"/>
  <c r="J769" i="5"/>
  <c r="I769" i="5"/>
  <c r="H785" i="5"/>
  <c r="F785" i="5"/>
  <c r="J785" i="5"/>
  <c r="I785" i="5"/>
  <c r="J791" i="5"/>
  <c r="I791" i="5"/>
  <c r="H791" i="5"/>
  <c r="F791" i="5"/>
  <c r="X791" i="5"/>
  <c r="AB682" i="5"/>
  <c r="AB693" i="5"/>
  <c r="AB698" i="5"/>
  <c r="F713" i="5"/>
  <c r="X713" i="5"/>
  <c r="J713" i="5"/>
  <c r="I713" i="5"/>
  <c r="F729" i="5"/>
  <c r="X729" i="5"/>
  <c r="J729" i="5"/>
  <c r="I729" i="5"/>
  <c r="F745" i="5"/>
  <c r="X745" i="5"/>
  <c r="J745" i="5"/>
  <c r="I745" i="5"/>
  <c r="S753" i="5"/>
  <c r="AB755" i="5"/>
  <c r="S763" i="5"/>
  <c r="AB773" i="5"/>
  <c r="S773" i="5"/>
  <c r="S779" i="5"/>
  <c r="AB779" i="5"/>
  <c r="AB789" i="5"/>
  <c r="S789" i="5"/>
  <c r="R795" i="5"/>
  <c r="J795" i="5"/>
  <c r="I795" i="5"/>
  <c r="H795" i="5"/>
  <c r="F795" i="5"/>
  <c r="X795" i="5"/>
  <c r="H598" i="5"/>
  <c r="S604" i="5"/>
  <c r="H610" i="5"/>
  <c r="S612" i="5"/>
  <c r="S616" i="5"/>
  <c r="S620" i="5"/>
  <c r="H622" i="5"/>
  <c r="S624" i="5"/>
  <c r="S628" i="5"/>
  <c r="S632" i="5"/>
  <c r="S636" i="5"/>
  <c r="S640" i="5"/>
  <c r="S644" i="5"/>
  <c r="H646" i="5"/>
  <c r="S648" i="5"/>
  <c r="S652" i="5"/>
  <c r="S656" i="5"/>
  <c r="H658" i="5"/>
  <c r="S660" i="5"/>
  <c r="S664" i="5"/>
  <c r="S668" i="5"/>
  <c r="S672" i="5"/>
  <c r="S676" i="5"/>
  <c r="H681" i="5"/>
  <c r="AB683" i="5"/>
  <c r="F692" i="5"/>
  <c r="F693" i="5"/>
  <c r="X693" i="5"/>
  <c r="I693" i="5"/>
  <c r="H694" i="5"/>
  <c r="R694" i="5"/>
  <c r="H697" i="5"/>
  <c r="AB699" i="5"/>
  <c r="S707" i="5"/>
  <c r="R709" i="5"/>
  <c r="H711" i="5"/>
  <c r="AB719" i="5"/>
  <c r="S723" i="5"/>
  <c r="R725" i="5"/>
  <c r="J731" i="5"/>
  <c r="I731" i="5"/>
  <c r="F731" i="5"/>
  <c r="X731" i="5"/>
  <c r="AB735" i="5"/>
  <c r="R736" i="5"/>
  <c r="H736" i="5"/>
  <c r="S739" i="5"/>
  <c r="H743" i="5"/>
  <c r="J747" i="5"/>
  <c r="I747" i="5"/>
  <c r="F747" i="5"/>
  <c r="X747" i="5"/>
  <c r="F753" i="5"/>
  <c r="X753" i="5"/>
  <c r="J753" i="5"/>
  <c r="I753" i="5"/>
  <c r="J755" i="5"/>
  <c r="I755" i="5"/>
  <c r="H755" i="5"/>
  <c r="F755" i="5"/>
  <c r="X755" i="5"/>
  <c r="F756"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598" i="5"/>
  <c r="I610" i="5"/>
  <c r="I622" i="5"/>
  <c r="I646" i="5"/>
  <c r="J681" i="5"/>
  <c r="F683" i="5"/>
  <c r="S685" i="5"/>
  <c r="X688" i="5"/>
  <c r="AB689" i="5"/>
  <c r="S691" i="5"/>
  <c r="H692" i="5"/>
  <c r="AB694" i="5"/>
  <c r="J697" i="5"/>
  <c r="F699" i="5"/>
  <c r="S701" i="5"/>
  <c r="X704" i="5"/>
  <c r="AB705" i="5"/>
  <c r="S709" i="5"/>
  <c r="R711" i="5"/>
  <c r="H713" i="5"/>
  <c r="AB721" i="5"/>
  <c r="S725"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10" i="5"/>
  <c r="J622" i="5"/>
  <c r="R681" i="5"/>
  <c r="F688" i="5"/>
  <c r="F689" i="5"/>
  <c r="X689" i="5"/>
  <c r="I689" i="5"/>
  <c r="F704" i="5"/>
  <c r="F705" i="5"/>
  <c r="X705" i="5"/>
  <c r="I705" i="5"/>
  <c r="AB707" i="5"/>
  <c r="R708" i="5"/>
  <c r="H708" i="5"/>
  <c r="R713" i="5"/>
  <c r="J719" i="5"/>
  <c r="I719" i="5"/>
  <c r="F719" i="5"/>
  <c r="X719" i="5"/>
  <c r="AB723" i="5"/>
  <c r="R724" i="5"/>
  <c r="H724" i="5"/>
  <c r="R729" i="5"/>
  <c r="J735" i="5"/>
  <c r="I735" i="5"/>
  <c r="F735" i="5"/>
  <c r="X735" i="5"/>
  <c r="AB739" i="5"/>
  <c r="R740" i="5"/>
  <c r="H740" i="5"/>
  <c r="R745" i="5"/>
  <c r="J751" i="5"/>
  <c r="F751" i="5"/>
  <c r="H761" i="5"/>
  <c r="F761" i="5"/>
  <c r="X761" i="5"/>
  <c r="J761" i="5"/>
  <c r="I761" i="5"/>
  <c r="H777" i="5"/>
  <c r="F777" i="5"/>
  <c r="X777" i="5"/>
  <c r="J777" i="5"/>
  <c r="I777" i="5"/>
  <c r="H793" i="5"/>
  <c r="F793" i="5"/>
  <c r="X793" i="5"/>
  <c r="J793" i="5"/>
  <c r="I793" i="5"/>
  <c r="H797" i="5"/>
  <c r="F797" i="5"/>
  <c r="X797" i="5"/>
  <c r="J797" i="5"/>
  <c r="I797" i="5"/>
  <c r="AB685" i="5"/>
  <c r="AB701" i="5"/>
  <c r="AB706" i="5"/>
  <c r="F721" i="5"/>
  <c r="X721" i="5"/>
  <c r="J721" i="5"/>
  <c r="I721" i="5"/>
  <c r="F737" i="5"/>
  <c r="X737" i="5"/>
  <c r="J737" i="5"/>
  <c r="I737" i="5"/>
  <c r="S755" i="5"/>
  <c r="R756" i="5"/>
  <c r="J756" i="5"/>
  <c r="H756" i="5"/>
  <c r="AB765" i="5"/>
  <c r="S765" i="5"/>
  <c r="S771" i="5"/>
  <c r="AB771" i="5"/>
  <c r="AB781" i="5"/>
  <c r="S781" i="5"/>
  <c r="S787" i="5"/>
  <c r="AB787" i="5"/>
  <c r="R778" i="5"/>
  <c r="R790"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AB764" i="5"/>
  <c r="H768" i="5"/>
  <c r="AB768" i="5"/>
  <c r="H772" i="5"/>
  <c r="AB772" i="5"/>
  <c r="H776" i="5"/>
  <c r="AB776" i="5"/>
  <c r="H780" i="5"/>
  <c r="AB780" i="5"/>
  <c r="H784" i="5"/>
  <c r="AB784" i="5"/>
  <c r="H788" i="5"/>
  <c r="AB788" i="5"/>
  <c r="H792" i="5"/>
  <c r="AB792" i="5"/>
  <c r="H796" i="5"/>
  <c r="AB796" i="5"/>
  <c r="H800" i="5"/>
  <c r="AB800" i="5"/>
  <c r="H804" i="5"/>
  <c r="AB804" i="5"/>
  <c r="I807" i="5"/>
  <c r="F813" i="5"/>
  <c r="R813" i="5"/>
  <c r="F816" i="5"/>
  <c r="AB817" i="5"/>
  <c r="S819"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J800" i="5"/>
  <c r="AB803" i="5"/>
  <c r="J804" i="5"/>
  <c r="S805" i="5"/>
  <c r="R807" i="5"/>
  <c r="AB811" i="5"/>
  <c r="AB814" i="5"/>
  <c r="J816" i="5"/>
  <c r="AB819" i="5"/>
  <c r="R820" i="5"/>
  <c r="I820" i="5"/>
  <c r="S827" i="5"/>
  <c r="X856" i="5"/>
  <c r="R856" i="5"/>
  <c r="F856" i="5"/>
  <c r="I856" i="5"/>
  <c r="R860" i="5"/>
  <c r="I860" i="5"/>
  <c r="H860" i="5"/>
  <c r="F860" i="5"/>
  <c r="X864" i="5"/>
  <c r="R864" i="5"/>
  <c r="J864" i="5"/>
  <c r="I864" i="5"/>
  <c r="F864" i="5"/>
  <c r="AB896" i="5"/>
  <c r="S897" i="5"/>
  <c r="X904" i="5"/>
  <c r="R904" i="5"/>
  <c r="H904" i="5"/>
  <c r="F904" i="5"/>
  <c r="I904" i="5"/>
  <c r="AB912" i="5"/>
  <c r="J921" i="5"/>
  <c r="X924" i="5"/>
  <c r="R924" i="5"/>
  <c r="J924" i="5"/>
  <c r="I924" i="5"/>
  <c r="H924" i="5"/>
  <c r="F924" i="5"/>
  <c r="F929" i="5"/>
  <c r="I937" i="5"/>
  <c r="X937" i="5"/>
  <c r="F937" i="5"/>
  <c r="R937" i="5"/>
  <c r="J937" i="5"/>
  <c r="H937" i="5"/>
  <c r="I945" i="5"/>
  <c r="X945" i="5"/>
  <c r="R945" i="5"/>
  <c r="J945" i="5"/>
  <c r="F945" i="5"/>
  <c r="AB970" i="5"/>
  <c r="J993" i="5"/>
  <c r="I993" i="5"/>
  <c r="H993" i="5"/>
  <c r="X993" i="5"/>
  <c r="F993" i="5"/>
  <c r="R993" i="5"/>
  <c r="J1037" i="5"/>
  <c r="I1037" i="5"/>
  <c r="H1037" i="5"/>
  <c r="X1037" i="5"/>
  <c r="F1037" i="5"/>
  <c r="R1037" i="5"/>
  <c r="AB1077" i="5"/>
  <c r="S1077" i="5"/>
  <c r="S807" i="5"/>
  <c r="R824" i="5"/>
  <c r="I824" i="5"/>
  <c r="S831" i="5"/>
  <c r="F838" i="5"/>
  <c r="X855" i="5"/>
  <c r="R855" i="5"/>
  <c r="I855" i="5"/>
  <c r="H855" i="5"/>
  <c r="F855" i="5"/>
  <c r="X876" i="5"/>
  <c r="R876" i="5"/>
  <c r="I876" i="5"/>
  <c r="H876" i="5"/>
  <c r="F876" i="5"/>
  <c r="X880" i="5"/>
  <c r="R880" i="5"/>
  <c r="J880" i="5"/>
  <c r="I880" i="5"/>
  <c r="F880"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AB816" i="5"/>
  <c r="I819" i="5"/>
  <c r="F825" i="5"/>
  <c r="R825" i="5"/>
  <c r="I825" i="5"/>
  <c r="I838" i="5"/>
  <c r="H838" i="5"/>
  <c r="X838" i="5"/>
  <c r="R838"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AB934" i="5"/>
  <c r="X951" i="5"/>
  <c r="R951" i="5"/>
  <c r="I951" i="5"/>
  <c r="F959" i="5"/>
  <c r="X975" i="5"/>
  <c r="R975" i="5"/>
  <c r="I975" i="5"/>
  <c r="AB997" i="5"/>
  <c r="AB1125" i="5"/>
  <c r="S1125" i="5"/>
  <c r="AB1153" i="5"/>
  <c r="AB1355" i="5"/>
  <c r="S1355" i="5"/>
  <c r="H885" i="5"/>
  <c r="H901" i="5"/>
  <c r="H917" i="5"/>
  <c r="H933" i="5"/>
  <c r="F934" i="5"/>
  <c r="X940" i="5"/>
  <c r="R940" i="5"/>
  <c r="J940" i="5"/>
  <c r="I941" i="5"/>
  <c r="X941" i="5"/>
  <c r="J941" i="5"/>
  <c r="F948" i="5"/>
  <c r="R986" i="5"/>
  <c r="J986" i="5"/>
  <c r="I986" i="5"/>
  <c r="AB1004" i="5"/>
  <c r="AB1013" i="5"/>
  <c r="AB1020" i="5"/>
  <c r="AB1143" i="5"/>
  <c r="S1143" i="5"/>
  <c r="AB1144" i="5"/>
  <c r="AB1456" i="5"/>
  <c r="S1456" i="5"/>
  <c r="AB965" i="5"/>
  <c r="AB976"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J1156" i="5"/>
  <c r="I1156" i="5"/>
  <c r="H1156" i="5"/>
  <c r="F1156" i="5"/>
  <c r="X1156" i="5"/>
  <c r="R1156" i="5"/>
  <c r="H1163" i="5"/>
  <c r="J1163" i="5"/>
  <c r="I1163" i="5"/>
  <c r="F1163" i="5"/>
  <c r="X1163" i="5"/>
  <c r="R1163" i="5"/>
  <c r="AB1183" i="5"/>
  <c r="S1183" i="5"/>
  <c r="R862" i="5"/>
  <c r="I862" i="5"/>
  <c r="R894" i="5"/>
  <c r="I894" i="5"/>
  <c r="H897" i="5"/>
  <c r="R910" i="5"/>
  <c r="I910" i="5"/>
  <c r="H913" i="5"/>
  <c r="R926" i="5"/>
  <c r="X939" i="5"/>
  <c r="R939" i="5"/>
  <c r="I939" i="5"/>
  <c r="I948" i="5"/>
  <c r="J953" i="5"/>
  <c r="I957" i="5"/>
  <c r="H957" i="5"/>
  <c r="X957" i="5"/>
  <c r="R957" i="5"/>
  <c r="X959" i="5"/>
  <c r="R959" i="5"/>
  <c r="I959" i="5"/>
  <c r="H959" i="5"/>
  <c r="J969" i="5"/>
  <c r="J973" i="5"/>
  <c r="J997" i="5"/>
  <c r="I997" i="5"/>
  <c r="H997" i="5"/>
  <c r="X997" i="5"/>
  <c r="F997" i="5"/>
  <c r="AB1005" i="5"/>
  <c r="J1009" i="5"/>
  <c r="I1009" i="5"/>
  <c r="H1009" i="5"/>
  <c r="X1009" i="5"/>
  <c r="R1014" i="5"/>
  <c r="J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9" i="5"/>
  <c r="AB961" i="5"/>
  <c r="AB981" i="5"/>
  <c r="AB996" i="5"/>
  <c r="S1013" i="5"/>
  <c r="J1121" i="5"/>
  <c r="I1121" i="5"/>
  <c r="H1121" i="5"/>
  <c r="X1121" i="5"/>
  <c r="R1121" i="5"/>
  <c r="F1121"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I969" i="5"/>
  <c r="H969" i="5"/>
  <c r="X969" i="5"/>
  <c r="I973" i="5"/>
  <c r="H973" i="5"/>
  <c r="X973" i="5"/>
  <c r="R982" i="5"/>
  <c r="AB988"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1006" i="5"/>
  <c r="J1006" i="5"/>
  <c r="I1006" i="5"/>
  <c r="R1054" i="5"/>
  <c r="J1054" i="5"/>
  <c r="I1054" i="5"/>
  <c r="F1078" i="5"/>
  <c r="R1102" i="5"/>
  <c r="J1102" i="5"/>
  <c r="I1102"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66" i="5"/>
  <c r="J1066" i="5"/>
  <c r="I1066" i="5"/>
  <c r="R1114" i="5"/>
  <c r="J1114" i="5"/>
  <c r="I1114" i="5"/>
  <c r="I1132" i="5"/>
  <c r="J1132" i="5"/>
  <c r="H1132" i="5"/>
  <c r="F1132" i="5"/>
  <c r="F1142" i="5"/>
  <c r="AB1150" i="5"/>
  <c r="AB1156"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R1620" i="5"/>
  <c r="J1620" i="5"/>
  <c r="I1620" i="5"/>
  <c r="H1620" i="5"/>
  <c r="F1620" i="5"/>
  <c r="X1620" i="5"/>
  <c r="J1045" i="5"/>
  <c r="I1045" i="5"/>
  <c r="H1045" i="5"/>
  <c r="X1045" i="5"/>
  <c r="J1061" i="5"/>
  <c r="I1061" i="5"/>
  <c r="H1061" i="5"/>
  <c r="X1061" i="5"/>
  <c r="J1077" i="5"/>
  <c r="I1077" i="5"/>
  <c r="H1077" i="5"/>
  <c r="X1077" i="5"/>
  <c r="R1078" i="5"/>
  <c r="J1078" i="5"/>
  <c r="I1078" i="5"/>
  <c r="J1093" i="5"/>
  <c r="I1093" i="5"/>
  <c r="H1093" i="5"/>
  <c r="X1093" i="5"/>
  <c r="J1109" i="5"/>
  <c r="I1109" i="5"/>
  <c r="H1109" i="5"/>
  <c r="X1109"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AB1367" i="5"/>
  <c r="AB1387" i="5"/>
  <c r="S1387" i="5"/>
  <c r="X1393" i="5"/>
  <c r="I1393" i="5"/>
  <c r="R1393" i="5"/>
  <c r="J1393" i="5"/>
  <c r="H1393" i="5"/>
  <c r="R1396" i="5"/>
  <c r="J1396" i="5"/>
  <c r="S1402" i="5"/>
  <c r="AB1402" i="5"/>
  <c r="H1424" i="5"/>
  <c r="X1424" i="5"/>
  <c r="F1424" i="5"/>
  <c r="R1424" i="5"/>
  <c r="I1424" i="5"/>
  <c r="J1478" i="5"/>
  <c r="I1478" i="5"/>
  <c r="F1478" i="5"/>
  <c r="X1478" i="5"/>
  <c r="R1478" i="5"/>
  <c r="AB1520" i="5"/>
  <c r="S1520" i="5"/>
  <c r="R1541" i="5"/>
  <c r="J1541" i="5"/>
  <c r="I1541" i="5"/>
  <c r="H1541" i="5"/>
  <c r="F1541" i="5"/>
  <c r="AB1750" i="5"/>
  <c r="I995" i="5"/>
  <c r="I999" i="5"/>
  <c r="I1011" i="5"/>
  <c r="I1019" i="5"/>
  <c r="I1023" i="5"/>
  <c r="I1031" i="5"/>
  <c r="I1043" i="5"/>
  <c r="I1047" i="5"/>
  <c r="I1059" i="5"/>
  <c r="I1071" i="5"/>
  <c r="I1079" i="5"/>
  <c r="I1083" i="5"/>
  <c r="I1091" i="5"/>
  <c r="I1103" i="5"/>
  <c r="I1119" i="5"/>
  <c r="I1127" i="5"/>
  <c r="AB1135" i="5"/>
  <c r="R1136" i="5"/>
  <c r="AB1142" i="5"/>
  <c r="R1143" i="5"/>
  <c r="AB1151" i="5"/>
  <c r="R1152" i="5"/>
  <c r="AB1160" i="5"/>
  <c r="J1161" i="5"/>
  <c r="AB1163" i="5"/>
  <c r="H1169" i="5"/>
  <c r="I1186" i="5"/>
  <c r="AB1192" i="5"/>
  <c r="AB1195" i="5"/>
  <c r="H1201" i="5"/>
  <c r="F1214" i="5"/>
  <c r="X1214"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J1469" i="5"/>
  <c r="H1469" i="5"/>
  <c r="X1469" i="5"/>
  <c r="R1469" i="5"/>
  <c r="AB1484" i="5"/>
  <c r="AB1489" i="5"/>
  <c r="F1503" i="5"/>
  <c r="R1503" i="5"/>
  <c r="H1503" i="5"/>
  <c r="X1503" i="5"/>
  <c r="J1503" i="5"/>
  <c r="F1535" i="5"/>
  <c r="R1535" i="5"/>
  <c r="H1535" i="5"/>
  <c r="X1535" i="5"/>
  <c r="R995" i="5"/>
  <c r="R999" i="5"/>
  <c r="R1007" i="5"/>
  <c r="R1011" i="5"/>
  <c r="R1019" i="5"/>
  <c r="R1023" i="5"/>
  <c r="R1031" i="5"/>
  <c r="R1043" i="5"/>
  <c r="R1047" i="5"/>
  <c r="R1059" i="5"/>
  <c r="R1071" i="5"/>
  <c r="R1079" i="5"/>
  <c r="R1083" i="5"/>
  <c r="R1091" i="5"/>
  <c r="R1103" i="5"/>
  <c r="R1119" i="5"/>
  <c r="R1127" i="5"/>
  <c r="S1159" i="5"/>
  <c r="S1166" i="5"/>
  <c r="J1169" i="5"/>
  <c r="AB1171"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F1459" i="5"/>
  <c r="R1459" i="5"/>
  <c r="X1459" i="5"/>
  <c r="J1459" i="5"/>
  <c r="I1459" i="5"/>
  <c r="H1459" i="5"/>
  <c r="R1529" i="5"/>
  <c r="J1529" i="5"/>
  <c r="H1529" i="5"/>
  <c r="I1529" i="5"/>
  <c r="X1529" i="5"/>
  <c r="J1535" i="5"/>
  <c r="S1549" i="5"/>
  <c r="AB1549" i="5"/>
  <c r="S1138" i="5"/>
  <c r="S1140" i="5"/>
  <c r="S1147" i="5"/>
  <c r="S1154" i="5"/>
  <c r="F1178" i="5"/>
  <c r="AB1178" i="5"/>
  <c r="F1210" i="5"/>
  <c r="X1210" i="5"/>
  <c r="AB1210" i="5"/>
  <c r="I1241"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AB1642" i="5"/>
  <c r="S1642" i="5"/>
  <c r="F1136" i="5"/>
  <c r="F1152" i="5"/>
  <c r="S1160" i="5"/>
  <c r="F1161" i="5"/>
  <c r="I1165" i="5"/>
  <c r="AB1166" i="5"/>
  <c r="S1174" i="5"/>
  <c r="AB1179" i="5"/>
  <c r="H1190" i="5"/>
  <c r="S1192" i="5"/>
  <c r="I1197" i="5"/>
  <c r="F1198" i="5"/>
  <c r="AB1198" i="5"/>
  <c r="S1206" i="5"/>
  <c r="AB1211" i="5"/>
  <c r="J1214" i="5"/>
  <c r="S1224" i="5"/>
  <c r="F1225" i="5"/>
  <c r="I1229" i="5"/>
  <c r="AB1230" i="5"/>
  <c r="S1238" i="5"/>
  <c r="J1241" i="5"/>
  <c r="AB1243" i="5"/>
  <c r="J1246" i="5"/>
  <c r="F1336" i="5"/>
  <c r="J1337" i="5"/>
  <c r="X1341" i="5"/>
  <c r="I1341" i="5"/>
  <c r="R1341" i="5"/>
  <c r="AB1345" i="5"/>
  <c r="AB1347" i="5"/>
  <c r="AB1351" i="5"/>
  <c r="I1352" i="5"/>
  <c r="H1353" i="5"/>
  <c r="H1364" i="5"/>
  <c r="AB1371" i="5"/>
  <c r="S1371" i="5"/>
  <c r="X1377" i="5"/>
  <c r="I1377" i="5"/>
  <c r="R1377" i="5"/>
  <c r="J1377" i="5"/>
  <c r="H1377" i="5"/>
  <c r="AB1378" i="5"/>
  <c r="H1412" i="5"/>
  <c r="X1412" i="5"/>
  <c r="R1412" i="5"/>
  <c r="I1412" i="5"/>
  <c r="F1412" i="5"/>
  <c r="AB1420" i="5"/>
  <c r="S1420" i="5"/>
  <c r="S1434" i="5"/>
  <c r="X1498" i="5"/>
  <c r="J1498" i="5"/>
  <c r="I1498" i="5"/>
  <c r="R1498" i="5"/>
  <c r="H1498" i="5"/>
  <c r="R1509" i="5"/>
  <c r="J1509" i="5"/>
  <c r="H1509" i="5"/>
  <c r="X1509" i="5"/>
  <c r="F1509" i="5"/>
  <c r="AB1532" i="5"/>
  <c r="S1532" i="5"/>
  <c r="X1541" i="5"/>
  <c r="S1142" i="5"/>
  <c r="AB1167" i="5"/>
  <c r="F1186" i="5"/>
  <c r="X1186" i="5"/>
  <c r="AB1186" i="5"/>
  <c r="AB1199" i="5"/>
  <c r="AB1218" i="5"/>
  <c r="AB1231" i="5"/>
  <c r="F1250" i="5"/>
  <c r="X1250" i="5"/>
  <c r="AB1250" i="5"/>
  <c r="X1257" i="5"/>
  <c r="R1257" i="5"/>
  <c r="X1261" i="5"/>
  <c r="R1261" i="5"/>
  <c r="X1265" i="5"/>
  <c r="R1265" i="5"/>
  <c r="X1269" i="5"/>
  <c r="R1269" i="5"/>
  <c r="X1273" i="5"/>
  <c r="R1273" i="5"/>
  <c r="X1277" i="5"/>
  <c r="R1277" i="5"/>
  <c r="R1281" i="5"/>
  <c r="R1289" i="5"/>
  <c r="X1293" i="5"/>
  <c r="R1293" i="5"/>
  <c r="X1301" i="5"/>
  <c r="R1301" i="5"/>
  <c r="X1305" i="5"/>
  <c r="R1305" i="5"/>
  <c r="X1309" i="5"/>
  <c r="R1309" i="5"/>
  <c r="X1321" i="5"/>
  <c r="R1321" i="5"/>
  <c r="X1333" i="5"/>
  <c r="R1333" i="5"/>
  <c r="R1337" i="5"/>
  <c r="J1353" i="5"/>
  <c r="R1356" i="5"/>
  <c r="J1356" i="5"/>
  <c r="I1356" i="5"/>
  <c r="H1356" i="5"/>
  <c r="AB1357" i="5"/>
  <c r="S1361"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X1486" i="5"/>
  <c r="J1486" i="5"/>
  <c r="I1486" i="5"/>
  <c r="H1486" i="5"/>
  <c r="AB1488" i="5"/>
  <c r="S1488" i="5"/>
  <c r="R1497" i="5"/>
  <c r="J1497" i="5"/>
  <c r="H1497" i="5"/>
  <c r="I1497" i="5"/>
  <c r="F1499" i="5"/>
  <c r="R1499" i="5"/>
  <c r="I1499" i="5"/>
  <c r="H1499" i="5"/>
  <c r="X1514" i="5"/>
  <c r="J1514" i="5"/>
  <c r="I1514" i="5"/>
  <c r="R1514" i="5"/>
  <c r="H1514" i="5"/>
  <c r="S1341" i="5"/>
  <c r="I1349" i="5"/>
  <c r="AB1359" i="5"/>
  <c r="AB1364" i="5"/>
  <c r="I1365" i="5"/>
  <c r="AB1375" i="5"/>
  <c r="AB1380" i="5"/>
  <c r="AB1391" i="5"/>
  <c r="AB1396" i="5"/>
  <c r="X1397" i="5"/>
  <c r="I1397" i="5"/>
  <c r="I1402" i="5"/>
  <c r="J1402" i="5"/>
  <c r="H1402" i="5"/>
  <c r="X1402" i="5"/>
  <c r="AB1406" i="5"/>
  <c r="AB1408" i="5"/>
  <c r="S1408" i="5"/>
  <c r="AB1422" i="5"/>
  <c r="AB1430" i="5"/>
  <c r="AB1438" i="5"/>
  <c r="S1442" i="5"/>
  <c r="AB1442"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S1349" i="5"/>
  <c r="S1365" i="5"/>
  <c r="S1381" i="5"/>
  <c r="S1397" i="5"/>
  <c r="AB1404" i="5"/>
  <c r="S1404" i="5"/>
  <c r="S1446" i="5"/>
  <c r="AB1446" i="5"/>
  <c r="AB1457" i="5"/>
  <c r="S1457" i="5"/>
  <c r="J1463"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9" i="5"/>
  <c r="R1419" i="5"/>
  <c r="I1423" i="5"/>
  <c r="F1427" i="5"/>
  <c r="R1427" i="5"/>
  <c r="I1431" i="5"/>
  <c r="I1439" i="5"/>
  <c r="I1449" i="5"/>
  <c r="R1452" i="5"/>
  <c r="F1455" i="5"/>
  <c r="R1455" i="5"/>
  <c r="AB1464" i="5"/>
  <c r="J1465" i="5"/>
  <c r="H1465" i="5"/>
  <c r="H1468" i="5"/>
  <c r="F1468" i="5"/>
  <c r="I1488" i="5"/>
  <c r="H1488" i="5"/>
  <c r="F1488" i="5"/>
  <c r="X1488" i="5"/>
  <c r="F1490" i="5"/>
  <c r="F1491" i="5"/>
  <c r="R1491" i="5"/>
  <c r="AB1492" i="5"/>
  <c r="S1498" i="5"/>
  <c r="AB1498"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AB1411" i="5"/>
  <c r="X1414" i="5"/>
  <c r="X1419" i="5"/>
  <c r="AB1419" i="5"/>
  <c r="J1423" i="5"/>
  <c r="X1427" i="5"/>
  <c r="AB1427" i="5"/>
  <c r="X1430" i="5"/>
  <c r="J1431" i="5"/>
  <c r="AB1435" i="5"/>
  <c r="J1439" i="5"/>
  <c r="R1448" i="5"/>
  <c r="R1449" i="5"/>
  <c r="F1451" i="5"/>
  <c r="R1451" i="5"/>
  <c r="H1454" i="5"/>
  <c r="X1455" i="5"/>
  <c r="AB1460" i="5"/>
  <c r="AB1461" i="5"/>
  <c r="J1466" i="5"/>
  <c r="I1466" i="5"/>
  <c r="I1467" i="5"/>
  <c r="R1480" i="5"/>
  <c r="X1491" i="5"/>
  <c r="I1492" i="5"/>
  <c r="H1492" i="5"/>
  <c r="F1492"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90" i="5"/>
  <c r="X1790" i="5"/>
  <c r="R1790" i="5"/>
  <c r="J1790" i="5"/>
  <c r="I1790" i="5"/>
  <c r="F1798" i="5"/>
  <c r="X1798" i="5"/>
  <c r="R1798" i="5"/>
  <c r="J1798" i="5"/>
  <c r="I1798" i="5"/>
  <c r="F1802" i="5"/>
  <c r="X1802" i="5"/>
  <c r="R1802" i="5"/>
  <c r="J1802" i="5"/>
  <c r="I1802"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AB1759" i="5"/>
  <c r="F1765" i="5"/>
  <c r="J1774" i="5"/>
  <c r="R1813" i="5"/>
  <c r="J1813" i="5"/>
  <c r="I1813" i="5"/>
  <c r="H1813" i="5"/>
  <c r="AB1815" i="5"/>
  <c r="AB1818" i="5"/>
  <c r="X1827" i="5"/>
  <c r="R1827" i="5"/>
  <c r="J1827" i="5"/>
  <c r="I1827" i="5"/>
  <c r="H1827" i="5"/>
  <c r="J1828" i="5"/>
  <c r="I1828" i="5"/>
  <c r="H1828" i="5"/>
  <c r="F1828"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X1785" i="5"/>
  <c r="X1789" i="5"/>
  <c r="H1790" i="5"/>
  <c r="X1793" i="5"/>
  <c r="X1797" i="5"/>
  <c r="H1798" i="5"/>
  <c r="H1802" i="5"/>
  <c r="X1805" i="5"/>
  <c r="F1827" i="5"/>
  <c r="R1828" i="5"/>
  <c r="AB1830" i="5"/>
  <c r="AB1886" i="5"/>
  <c r="S1886" i="5"/>
  <c r="S1738" i="5"/>
  <c r="S1746" i="5"/>
  <c r="F1752"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7" i="5"/>
  <c r="R1847" i="5"/>
  <c r="J1847" i="5"/>
  <c r="H1847" i="5"/>
  <c r="X1851" i="5"/>
  <c r="R1851" i="5"/>
  <c r="J1851" i="5"/>
  <c r="H1851" i="5"/>
  <c r="AB1854" i="5"/>
  <c r="S1856" i="5"/>
  <c r="AB1918" i="5"/>
  <c r="S1918" i="5"/>
  <c r="AB2034" i="5"/>
  <c r="AB2083" i="5"/>
  <c r="S2083" i="5"/>
  <c r="S1813" i="5"/>
  <c r="H1816" i="5"/>
  <c r="AB1824" i="5"/>
  <c r="F1836" i="5"/>
  <c r="R1838" i="5"/>
  <c r="I1838" i="5"/>
  <c r="H1838" i="5"/>
  <c r="AB1853" i="5"/>
  <c r="S1853" i="5"/>
  <c r="AB1870" i="5"/>
  <c r="R1879" i="5"/>
  <c r="H1879" i="5"/>
  <c r="F1879" i="5"/>
  <c r="J1879" i="5"/>
  <c r="R1887" i="5"/>
  <c r="H1887" i="5"/>
  <c r="F1887" i="5"/>
  <c r="X1887" i="5"/>
  <c r="J1887" i="5"/>
  <c r="R1895" i="5"/>
  <c r="H1895" i="5"/>
  <c r="F1895" i="5"/>
  <c r="X1895" i="5"/>
  <c r="J1895" i="5"/>
  <c r="AB1907" i="5"/>
  <c r="X1924" i="5"/>
  <c r="R1924" i="5"/>
  <c r="J1924" i="5"/>
  <c r="H1924" i="5"/>
  <c r="F1924" i="5"/>
  <c r="AB1930" i="5"/>
  <c r="S1930" i="5"/>
  <c r="AB1977" i="5"/>
  <c r="S1977" i="5"/>
  <c r="I2051" i="5"/>
  <c r="H2051" i="5"/>
  <c r="R2051" i="5"/>
  <c r="J2051" i="5"/>
  <c r="F2051" i="5"/>
  <c r="X2051" i="5"/>
  <c r="I2067" i="5"/>
  <c r="H2067" i="5"/>
  <c r="R2067" i="5"/>
  <c r="J2067" i="5"/>
  <c r="F2067" i="5"/>
  <c r="X2067" i="5"/>
  <c r="I1816" i="5"/>
  <c r="F1824" i="5"/>
  <c r="H1836" i="5"/>
  <c r="X1838" i="5"/>
  <c r="I1840" i="5"/>
  <c r="AB1866" i="5"/>
  <c r="AB1914" i="5"/>
  <c r="S1914" i="5"/>
  <c r="S1941" i="5"/>
  <c r="AB1989" i="5"/>
  <c r="S1989" i="5"/>
  <c r="X2039" i="5"/>
  <c r="R2039" i="5"/>
  <c r="J2039" i="5"/>
  <c r="I2039" i="5"/>
  <c r="H2039" i="5"/>
  <c r="F2039" i="5"/>
  <c r="X2097" i="5"/>
  <c r="R2097" i="5"/>
  <c r="J2097" i="5"/>
  <c r="H2097" i="5"/>
  <c r="F2097" i="5"/>
  <c r="S1876" i="5"/>
  <c r="S1884" i="5"/>
  <c r="I1886" i="5"/>
  <c r="F1886" i="5"/>
  <c r="X1886" i="5"/>
  <c r="S1892" i="5"/>
  <c r="I1894" i="5"/>
  <c r="F1894" i="5"/>
  <c r="X1894" i="5"/>
  <c r="S1900"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S1860" i="5"/>
  <c r="S1864" i="5"/>
  <c r="S1868" i="5"/>
  <c r="S1872" i="5"/>
  <c r="F1873" i="5"/>
  <c r="AB1881" i="5"/>
  <c r="AB1889" i="5"/>
  <c r="X1897" i="5"/>
  <c r="AB1897" i="5"/>
  <c r="X1905" i="5"/>
  <c r="AB1905" i="5"/>
  <c r="AB1908" i="5"/>
  <c r="AB1912" i="5"/>
  <c r="AB1916" i="5"/>
  <c r="AB1920" i="5"/>
  <c r="S1925" i="5"/>
  <c r="X1928" i="5"/>
  <c r="R1928" i="5"/>
  <c r="J1928" i="5"/>
  <c r="AB1945" i="5"/>
  <c r="X1959" i="5"/>
  <c r="AB1973" i="5"/>
  <c r="S1973" i="5"/>
  <c r="X1991" i="5"/>
  <c r="R1991" i="5"/>
  <c r="J1991" i="5"/>
  <c r="I1991" i="5"/>
  <c r="H1991" i="5"/>
  <c r="AB2005" i="5"/>
  <c r="S2005" i="5"/>
  <c r="AB2037" i="5"/>
  <c r="S2037" i="5"/>
  <c r="I2079" i="5"/>
  <c r="H2079" i="5"/>
  <c r="R2079" i="5"/>
  <c r="J2079" i="5"/>
  <c r="F2079" i="5"/>
  <c r="X2079" i="5"/>
  <c r="X2149" i="5"/>
  <c r="R2149" i="5"/>
  <c r="J2149" i="5"/>
  <c r="I2149" i="5"/>
  <c r="H2149" i="5"/>
  <c r="F2149" i="5"/>
  <c r="AB1876" i="5"/>
  <c r="F1881" i="5"/>
  <c r="F1884" i="5"/>
  <c r="AB1884" i="5"/>
  <c r="H1886" i="5"/>
  <c r="F1889" i="5"/>
  <c r="F1892" i="5"/>
  <c r="AB1892" i="5"/>
  <c r="H1894" i="5"/>
  <c r="F1897" i="5"/>
  <c r="AB1900" i="5"/>
  <c r="F1905" i="5"/>
  <c r="F1908" i="5"/>
  <c r="F1912" i="5"/>
  <c r="F1916" i="5"/>
  <c r="F1920" i="5"/>
  <c r="AB1925" i="5"/>
  <c r="AB1927" i="5"/>
  <c r="X1935" i="5"/>
  <c r="S1937"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H1881" i="5"/>
  <c r="I1882" i="5"/>
  <c r="F1882" i="5"/>
  <c r="J1886" i="5"/>
  <c r="H1889" i="5"/>
  <c r="J1894" i="5"/>
  <c r="H1897" i="5"/>
  <c r="I1898" i="5"/>
  <c r="F1898" i="5"/>
  <c r="H1905" i="5"/>
  <c r="I1906" i="5"/>
  <c r="F1906" i="5"/>
  <c r="F1935" i="5"/>
  <c r="S1949" i="5"/>
  <c r="H1967" i="5"/>
  <c r="AB1981" i="5"/>
  <c r="S1981" i="5"/>
  <c r="F1983" i="5"/>
  <c r="AB2013" i="5"/>
  <c r="S2013" i="5"/>
  <c r="F2015" i="5"/>
  <c r="X2031" i="5"/>
  <c r="R2031" i="5"/>
  <c r="J2031" i="5"/>
  <c r="I2031" i="5"/>
  <c r="H2031" i="5"/>
  <c r="AB2045" i="5"/>
  <c r="S2045" i="5"/>
  <c r="R2056" i="5"/>
  <c r="J2056" i="5"/>
  <c r="I2056" i="5"/>
  <c r="H2056" i="5"/>
  <c r="R2064" i="5"/>
  <c r="J2064" i="5"/>
  <c r="I2064" i="5"/>
  <c r="H2064" i="5"/>
  <c r="AB2115" i="5"/>
  <c r="S2115" i="5"/>
  <c r="AB2118" i="5"/>
  <c r="S2118" i="5"/>
  <c r="AB2175" i="5"/>
  <c r="S2175" i="5"/>
  <c r="R2224" i="5"/>
  <c r="J2224" i="5"/>
  <c r="F2224" i="5"/>
  <c r="X2224" i="5"/>
  <c r="I2224" i="5"/>
  <c r="H2224" i="5"/>
  <c r="AB1874" i="5"/>
  <c r="AB1882" i="5"/>
  <c r="H1884" i="5"/>
  <c r="R1886" i="5"/>
  <c r="AB1890" i="5"/>
  <c r="H1892" i="5"/>
  <c r="R1894" i="5"/>
  <c r="X1906" i="5"/>
  <c r="H1908" i="5"/>
  <c r="AB1909" i="5"/>
  <c r="H1912" i="5"/>
  <c r="AB1913" i="5"/>
  <c r="H1916" i="5"/>
  <c r="AB1917" i="5"/>
  <c r="H1920" i="5"/>
  <c r="AB1921" i="5"/>
  <c r="S1929" i="5"/>
  <c r="X1932" i="5"/>
  <c r="R1932" i="5"/>
  <c r="J1932" i="5"/>
  <c r="AB1938" i="5"/>
  <c r="S1942" i="5"/>
  <c r="F1948" i="5"/>
  <c r="AB1949" i="5"/>
  <c r="AB1951" i="5"/>
  <c r="AB1969" i="5"/>
  <c r="S1969" i="5"/>
  <c r="F1971" i="5"/>
  <c r="AB1982" i="5"/>
  <c r="R1987" i="5"/>
  <c r="J1987" i="5"/>
  <c r="I1987" i="5"/>
  <c r="H1987" i="5"/>
  <c r="AB2001" i="5"/>
  <c r="S2001" i="5"/>
  <c r="F2003" i="5"/>
  <c r="AB2014" i="5"/>
  <c r="X2019" i="5"/>
  <c r="R2019" i="5"/>
  <c r="J2019" i="5"/>
  <c r="I2019" i="5"/>
  <c r="H2019" i="5"/>
  <c r="AB2033" i="5"/>
  <c r="S2033"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8" i="5"/>
  <c r="X1972" i="5"/>
  <c r="X1976" i="5"/>
  <c r="X1980" i="5"/>
  <c r="X1984" i="5"/>
  <c r="X1988" i="5"/>
  <c r="X1992" i="5"/>
  <c r="X1996" i="5"/>
  <c r="X2000" i="5"/>
  <c r="X2004" i="5"/>
  <c r="X2008" i="5"/>
  <c r="X2020" i="5"/>
  <c r="X2024" i="5"/>
  <c r="X2028" i="5"/>
  <c r="X2032"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F2271" i="5"/>
  <c r="J2271" i="5"/>
  <c r="R2271" i="5"/>
  <c r="I2271" i="5"/>
  <c r="H2271" i="5"/>
  <c r="I2316" i="5"/>
  <c r="H2316" i="5"/>
  <c r="R2316" i="5"/>
  <c r="X2316" i="5"/>
  <c r="J2316" i="5"/>
  <c r="F2316" i="5"/>
  <c r="R2117" i="5"/>
  <c r="F2126" i="5"/>
  <c r="X2126" i="5"/>
  <c r="X2129" i="5"/>
  <c r="R2129" i="5"/>
  <c r="J2129" i="5"/>
  <c r="R2132" i="5"/>
  <c r="J2132" i="5"/>
  <c r="I2132" i="5"/>
  <c r="H2132" i="5"/>
  <c r="S2135" i="5"/>
  <c r="H2141" i="5"/>
  <c r="F2146" i="5"/>
  <c r="X2146" i="5"/>
  <c r="S2150" i="5"/>
  <c r="S2167" i="5"/>
  <c r="H2174" i="5"/>
  <c r="S2179" i="5"/>
  <c r="X2191" i="5"/>
  <c r="I2209" i="5"/>
  <c r="R2209" i="5"/>
  <c r="J2209" i="5"/>
  <c r="H2209" i="5"/>
  <c r="F2209" i="5"/>
  <c r="S2299" i="5"/>
  <c r="AB2299" i="5"/>
  <c r="S2081" i="5"/>
  <c r="S2085" i="5"/>
  <c r="S2089" i="5"/>
  <c r="S2093" i="5"/>
  <c r="S2097" i="5"/>
  <c r="S2101" i="5"/>
  <c r="S2105" i="5"/>
  <c r="S2109" i="5"/>
  <c r="S2113" i="5"/>
  <c r="S2117" i="5"/>
  <c r="S2122" i="5"/>
  <c r="AB2122" i="5"/>
  <c r="H2125" i="5"/>
  <c r="AB2132" i="5"/>
  <c r="S2139" i="5"/>
  <c r="H2145" i="5"/>
  <c r="H2146" i="5"/>
  <c r="F2150" i="5"/>
  <c r="X2150" i="5"/>
  <c r="S2154" i="5"/>
  <c r="AB2159" i="5"/>
  <c r="AB2164" i="5"/>
  <c r="J2165" i="5"/>
  <c r="S2171" i="5"/>
  <c r="I2174"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AB2119" i="5"/>
  <c r="S2119" i="5"/>
  <c r="S2120" i="5"/>
  <c r="F2122" i="5"/>
  <c r="X2122" i="5"/>
  <c r="AB2123" i="5"/>
  <c r="AB2124" i="5"/>
  <c r="H2126" i="5"/>
  <c r="X2128" i="5"/>
  <c r="AB2131" i="5"/>
  <c r="AB2136" i="5"/>
  <c r="X2137" i="5"/>
  <c r="R2137" i="5"/>
  <c r="J2137" i="5"/>
  <c r="I2146" i="5"/>
  <c r="S2158" i="5"/>
  <c r="AB2163" i="5"/>
  <c r="AB2168" i="5"/>
  <c r="X2169" i="5"/>
  <c r="R2169" i="5"/>
  <c r="J2169" i="5"/>
  <c r="J2174" i="5"/>
  <c r="AB2183" i="5"/>
  <c r="S2193" i="5"/>
  <c r="AB2193" i="5"/>
  <c r="S2204" i="5"/>
  <c r="AB2220" i="5"/>
  <c r="AB2242" i="5"/>
  <c r="AB2281" i="5"/>
  <c r="S2312" i="5"/>
  <c r="AB2312" i="5"/>
  <c r="S2130" i="5"/>
  <c r="AB2135" i="5"/>
  <c r="AB2140" i="5"/>
  <c r="X2141" i="5"/>
  <c r="R2141" i="5"/>
  <c r="J2141" i="5"/>
  <c r="F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S2134" i="5"/>
  <c r="AB2139" i="5"/>
  <c r="AB2144" i="5"/>
  <c r="X2145" i="5"/>
  <c r="R2145" i="5"/>
  <c r="J2145" i="5"/>
  <c r="F2162" i="5"/>
  <c r="X2162" i="5"/>
  <c r="S2166" i="5"/>
  <c r="AB2171" i="5"/>
  <c r="AB2176" i="5"/>
  <c r="AB2179" i="5"/>
  <c r="H2186" i="5"/>
  <c r="F2186" i="5"/>
  <c r="H2203" i="5"/>
  <c r="R2203" i="5"/>
  <c r="J2203" i="5"/>
  <c r="I2203" i="5"/>
  <c r="J2204" i="5"/>
  <c r="R2204" i="5"/>
  <c r="I2204" i="5"/>
  <c r="H2204" i="5"/>
  <c r="F2204" i="5"/>
  <c r="X2204" i="5"/>
  <c r="S2209" i="5"/>
  <c r="AB2209" i="5"/>
  <c r="I2223" i="5"/>
  <c r="H2223" i="5"/>
  <c r="X2223" i="5"/>
  <c r="J2223" i="5"/>
  <c r="F2223" i="5"/>
  <c r="AB2234" i="5"/>
  <c r="R2240" i="5"/>
  <c r="J2240" i="5"/>
  <c r="I2240" i="5"/>
  <c r="F2240" i="5"/>
  <c r="X2240" i="5"/>
  <c r="AB2276" i="5"/>
  <c r="S2276" i="5"/>
  <c r="R2285" i="5"/>
  <c r="J2285" i="5"/>
  <c r="I2285" i="5"/>
  <c r="H2285" i="5"/>
  <c r="X2285" i="5"/>
  <c r="F2285" i="5"/>
  <c r="J2177" i="5"/>
  <c r="J2185" i="5"/>
  <c r="J2189" i="5"/>
  <c r="AB2199" i="5"/>
  <c r="X2199" i="5"/>
  <c r="AB2207" i="5"/>
  <c r="H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X2291" i="5"/>
  <c r="F2291" i="5"/>
  <c r="R2291" i="5"/>
  <c r="J2291" i="5"/>
  <c r="I2291" i="5"/>
  <c r="X2307" i="5"/>
  <c r="J2307" i="5"/>
  <c r="F2307" i="5"/>
  <c r="I2307" i="5"/>
  <c r="H2307" i="5"/>
  <c r="I2312" i="5"/>
  <c r="H2312" i="5"/>
  <c r="R2312" i="5"/>
  <c r="J2312" i="5"/>
  <c r="F2312" i="5"/>
  <c r="R2349" i="5"/>
  <c r="J2349" i="5"/>
  <c r="I2349" i="5"/>
  <c r="H2349" i="5"/>
  <c r="F2349" i="5"/>
  <c r="X2349" i="5"/>
  <c r="F2194" i="5"/>
  <c r="R2194" i="5"/>
  <c r="F2199" i="5"/>
  <c r="F2207" i="5"/>
  <c r="F2210" i="5"/>
  <c r="R2210" i="5"/>
  <c r="X2210" i="5"/>
  <c r="F2218" i="5"/>
  <c r="R2218" i="5"/>
  <c r="AB2224" i="5"/>
  <c r="X2225" i="5"/>
  <c r="I2225" i="5"/>
  <c r="AB2231" i="5"/>
  <c r="AB2243" i="5"/>
  <c r="AB2254" i="5"/>
  <c r="R2260" i="5"/>
  <c r="J2260" i="5"/>
  <c r="I2260" i="5"/>
  <c r="AB2269" i="5"/>
  <c r="AB2285" i="5"/>
  <c r="X2295" i="5"/>
  <c r="R2295" i="5"/>
  <c r="J2295" i="5"/>
  <c r="I2295" i="5"/>
  <c r="H2295" i="5"/>
  <c r="R2307" i="5"/>
  <c r="S2225" i="5"/>
  <c r="X2236" i="5"/>
  <c r="AB2239" i="5"/>
  <c r="AB2250" i="5"/>
  <c r="R2256" i="5"/>
  <c r="J2256" i="5"/>
  <c r="I225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R2302" i="5"/>
  <c r="H2302" i="5"/>
  <c r="X2308" i="5"/>
  <c r="H2313" i="5"/>
  <c r="F2314" i="5"/>
  <c r="AB2340" i="5"/>
  <c r="S2340" i="5"/>
  <c r="AB2343" i="5"/>
  <c r="AB2383" i="5"/>
  <c r="S2383" i="5"/>
  <c r="AB2271" i="5"/>
  <c r="F2273" i="5"/>
  <c r="AB2284" i="5"/>
  <c r="X2294" i="5"/>
  <c r="R2294" i="5"/>
  <c r="X2303" i="5"/>
  <c r="R2303" i="5"/>
  <c r="H2306" i="5"/>
  <c r="H2308"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50" i="5"/>
  <c r="AB2362" i="5"/>
  <c r="AB2370" i="5"/>
  <c r="AB2378" i="5"/>
  <c r="R2412" i="5"/>
  <c r="J2412" i="5"/>
  <c r="I2412" i="5"/>
  <c r="H2412" i="5"/>
  <c r="J2498" i="5"/>
  <c r="I2498" i="5"/>
  <c r="H2498" i="5"/>
  <c r="R2498" i="5"/>
  <c r="F2498" i="5"/>
  <c r="H2356" i="5"/>
  <c r="S2357" i="5"/>
  <c r="AB2380" i="5"/>
  <c r="R2381" i="5"/>
  <c r="H2388" i="5"/>
  <c r="AB2400" i="5"/>
  <c r="AB2351" i="5"/>
  <c r="F2353" i="5"/>
  <c r="I2356"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X2438" i="5"/>
  <c r="AB2460" i="5"/>
  <c r="F2497" i="5"/>
  <c r="R2497" i="5"/>
  <c r="J2497" i="5"/>
  <c r="I2497" i="5"/>
  <c r="H2497" i="5"/>
  <c r="S2501" i="5"/>
  <c r="F64" i="6"/>
  <c r="G5" i="6"/>
  <c r="H5" i="6"/>
  <c r="H6" i="6"/>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F2489" i="5"/>
  <c r="X2489" i="5"/>
  <c r="I2489" i="5"/>
  <c r="H2489" i="5"/>
  <c r="R2489" i="5"/>
  <c r="J2489" i="5"/>
  <c r="J2494" i="5"/>
  <c r="I2494" i="5"/>
  <c r="H2494" i="5"/>
  <c r="G17" i="6"/>
  <c r="H17" i="6" s="1"/>
  <c r="D17" i="6" s="1"/>
  <c r="AB2443" i="5"/>
  <c r="S2443" i="5"/>
  <c r="S2450" i="5"/>
  <c r="S2452" i="5"/>
  <c r="J2461" i="5"/>
  <c r="J2469" i="5"/>
  <c r="S2495" i="5"/>
  <c r="S2499" i="5"/>
  <c r="S2503" i="5"/>
  <c r="D9" i="6"/>
  <c r="G15" i="6"/>
  <c r="H15" i="6" s="1"/>
  <c r="B20" i="6"/>
  <c r="F25" i="6"/>
  <c r="AB2447" i="5"/>
  <c r="S2447" i="5"/>
  <c r="F2458" i="5"/>
  <c r="X2458" i="5"/>
  <c r="AB2458" i="5"/>
  <c r="AB2466" i="5"/>
  <c r="F2474" i="5"/>
  <c r="X2474" i="5"/>
  <c r="AB2474" i="5"/>
  <c r="S2494" i="5"/>
  <c r="F2495" i="5"/>
  <c r="R2495" i="5"/>
  <c r="J2495" i="5"/>
  <c r="S2498" i="5"/>
  <c r="F2499" i="5"/>
  <c r="R2499" i="5"/>
  <c r="J2499" i="5"/>
  <c r="S2502" i="5"/>
  <c r="AB2459" i="5"/>
  <c r="AB2467" i="5"/>
  <c r="AB2475" i="5"/>
  <c r="R2488" i="5"/>
  <c r="J2488" i="5"/>
  <c r="I2488" i="5"/>
  <c r="AB2491" i="5"/>
  <c r="D4" i="6"/>
  <c r="F2481" i="5"/>
  <c r="X2481" i="5"/>
  <c r="R2492" i="5"/>
  <c r="J2492" i="5"/>
  <c r="S2504" i="5"/>
  <c r="S2477" i="5"/>
  <c r="AB2482" i="5"/>
  <c r="X2484" i="5"/>
  <c r="B21" i="6"/>
  <c r="B51" i="6"/>
  <c r="G51" i="6" s="1"/>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c r="B46" i="4"/>
  <c r="A31" i="6" s="1"/>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c r="B61" i="4"/>
  <c r="A43" i="6" s="1"/>
  <c r="B74" i="4"/>
  <c r="A53" i="6"/>
  <c r="B81" i="4"/>
  <c r="A58" i="6" s="1"/>
  <c r="B3" i="5"/>
  <c r="G4" i="5"/>
  <c r="O4" i="5"/>
  <c r="A1" i="6"/>
  <c r="D3" i="6"/>
  <c r="J4" i="6"/>
  <c r="C4" i="6"/>
  <c r="J5" i="6"/>
  <c r="I6" i="6"/>
  <c r="I7" i="6"/>
  <c r="C7" i="6" s="1"/>
  <c r="I8" i="6"/>
  <c r="C8" i="6" s="1"/>
  <c r="I9" i="6"/>
  <c r="I10" i="6"/>
  <c r="C10" i="6" s="1"/>
  <c r="I11" i="6"/>
  <c r="I12" i="6"/>
  <c r="J22" i="6"/>
  <c r="J34" i="6"/>
  <c r="I35" i="6"/>
  <c r="J42" i="6"/>
  <c r="J50" i="6"/>
  <c r="I51" i="6"/>
  <c r="J59" i="6"/>
  <c r="I60" i="6"/>
  <c r="C5" i="7"/>
  <c r="D1" i="6"/>
  <c r="J6" i="6"/>
  <c r="J7" i="6"/>
  <c r="J8" i="6"/>
  <c r="J9" i="6"/>
  <c r="C9" i="6"/>
  <c r="J10" i="6"/>
  <c r="J11" i="6"/>
  <c r="C11" i="6"/>
  <c r="J12" i="6"/>
  <c r="I24" i="6"/>
  <c r="J35" i="6"/>
  <c r="I36" i="6"/>
  <c r="I44" i="6"/>
  <c r="J51" i="6"/>
  <c r="I52" i="6"/>
  <c r="J60" i="6"/>
  <c r="I62" i="6"/>
  <c r="I65" i="6"/>
  <c r="D5" i="7"/>
  <c r="B10" i="4"/>
  <c r="A6" i="6" s="1"/>
  <c r="B18" i="4"/>
  <c r="A10" i="6" s="1"/>
  <c r="G25" i="4"/>
  <c r="B44" i="4"/>
  <c r="A29" i="6" s="1"/>
  <c r="B49" i="4"/>
  <c r="A33" i="6" s="1"/>
  <c r="B85" i="4"/>
  <c r="A60" i="6"/>
  <c r="A4" i="5"/>
  <c r="I4" i="5"/>
  <c r="I14" i="6"/>
  <c r="I15" i="6"/>
  <c r="I16" i="6"/>
  <c r="I17" i="6"/>
  <c r="J24" i="6"/>
  <c r="I25" i="6"/>
  <c r="J36" i="6"/>
  <c r="I37" i="6"/>
  <c r="J44" i="6"/>
  <c r="I45" i="6"/>
  <c r="J52" i="6"/>
  <c r="J62" i="6"/>
  <c r="I63" i="6"/>
  <c r="I64" i="6"/>
  <c r="J65" i="6"/>
  <c r="I66" i="6"/>
  <c r="B58" i="1"/>
  <c r="F4" i="8"/>
  <c r="H4" i="8"/>
  <c r="I4" i="8"/>
  <c r="C4" i="8"/>
  <c r="S491" i="5"/>
  <c r="S511" i="5"/>
  <c r="S397" i="5"/>
  <c r="S401" i="5"/>
  <c r="S409" i="5"/>
  <c r="S437" i="5"/>
  <c r="S428" i="5"/>
  <c r="S452" i="5"/>
  <c r="S548" i="5"/>
  <c r="S539" i="5"/>
  <c r="S417" i="5"/>
  <c r="S432" i="5"/>
  <c r="S560" i="5"/>
  <c r="S510" i="5"/>
  <c r="S388" i="5"/>
  <c r="S429" i="5"/>
  <c r="S449" i="5"/>
  <c r="S457" i="5"/>
  <c r="S436" i="5"/>
  <c r="S416" i="5"/>
  <c r="S441" i="5"/>
  <c r="S572" i="5"/>
  <c r="S440" i="5"/>
  <c r="S568" i="5"/>
  <c r="S468" i="5"/>
  <c r="S543" i="5"/>
  <c r="S408" i="5"/>
  <c r="S389" i="5"/>
  <c r="S404" i="5"/>
  <c r="S421" i="5"/>
  <c r="S464" i="5"/>
  <c r="S552" i="5"/>
  <c r="S586" i="5"/>
  <c r="S479" i="5"/>
  <c r="S392" i="5"/>
  <c r="S433" i="5"/>
  <c r="S444" i="5"/>
  <c r="S584" i="5"/>
  <c r="S396" i="5"/>
  <c r="S400" i="5"/>
  <c r="S405" i="5"/>
  <c r="S413" i="5"/>
  <c r="S453" i="5"/>
  <c r="S420" i="5"/>
  <c r="S448" i="5"/>
  <c r="S393" i="5"/>
  <c r="S425" i="5"/>
  <c r="S445" i="5"/>
  <c r="S424" i="5"/>
  <c r="S470" i="5"/>
  <c r="S461" i="5"/>
  <c r="S494" i="5"/>
  <c r="R2165" i="5"/>
  <c r="I1967" i="5"/>
  <c r="X2165" i="5"/>
  <c r="J2069" i="5"/>
  <c r="I2069" i="5"/>
  <c r="J1967" i="5"/>
  <c r="I987" i="5"/>
  <c r="X290" i="5"/>
  <c r="X2044" i="5"/>
  <c r="R2044" i="5"/>
  <c r="R1967" i="5"/>
  <c r="H987" i="5"/>
  <c r="H1959" i="5"/>
  <c r="R987" i="5"/>
  <c r="R2069" i="5"/>
  <c r="I1959" i="5"/>
  <c r="X1272" i="5"/>
  <c r="H2069" i="5"/>
  <c r="J1959" i="5"/>
  <c r="R1959" i="5"/>
  <c r="X1198" i="5"/>
  <c r="J987" i="5"/>
  <c r="S606" i="5"/>
  <c r="S610" i="5"/>
  <c r="X363" i="5"/>
  <c r="X322" i="5"/>
  <c r="X347" i="5"/>
  <c r="X186" i="5"/>
  <c r="X226" i="5"/>
  <c r="S598" i="5"/>
  <c r="X550" i="5"/>
  <c r="X376" i="5"/>
  <c r="X221" i="5"/>
  <c r="X165" i="5"/>
  <c r="X37" i="5"/>
  <c r="X504" i="5"/>
  <c r="X503" i="5"/>
  <c r="X338" i="5"/>
  <c r="X121" i="5"/>
  <c r="X323" i="5"/>
  <c r="X360" i="5"/>
  <c r="X483" i="5"/>
  <c r="X326" i="5"/>
  <c r="X310" i="5"/>
  <c r="X146" i="5"/>
  <c r="X488" i="5"/>
  <c r="X514" i="5"/>
  <c r="X498" i="5"/>
  <c r="X558" i="5"/>
  <c r="X555" i="5"/>
  <c r="X535" i="5"/>
  <c r="X230" i="5"/>
  <c r="X21" i="5"/>
  <c r="X149" i="5"/>
  <c r="X387" i="5"/>
  <c r="X122" i="5"/>
  <c r="X546" i="5"/>
  <c r="X559" i="5"/>
  <c r="S532" i="5"/>
  <c r="X336" i="5"/>
  <c r="X356" i="5"/>
  <c r="X318" i="5"/>
  <c r="X154" i="5"/>
  <c r="X214" i="5"/>
  <c r="X20" i="5"/>
  <c r="X233" i="5"/>
  <c r="X70" i="5"/>
  <c r="X329" i="5"/>
  <c r="X98" i="5"/>
  <c r="X241" i="5"/>
  <c r="X301" i="5"/>
  <c r="X198" i="5"/>
  <c r="X134" i="5"/>
  <c r="X234" i="5"/>
  <c r="X174" i="5"/>
  <c r="X353" i="5"/>
  <c r="X34"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X96" i="5"/>
  <c r="X48" i="5"/>
  <c r="X22" i="5"/>
  <c r="X327" i="5"/>
  <c r="X118" i="5"/>
  <c r="X311" i="5"/>
  <c r="X253" i="5"/>
  <c r="X54" i="5"/>
  <c r="X50" i="5"/>
  <c r="X317" i="5"/>
  <c r="X66" i="5"/>
  <c r="X373" i="5"/>
  <c r="X62" i="5"/>
  <c r="X357" i="5"/>
  <c r="X90" i="5"/>
  <c r="X130" i="5"/>
  <c r="X383" i="5"/>
  <c r="X313" i="5"/>
  <c r="X92" i="5"/>
  <c r="X76" i="5"/>
  <c r="X44" i="5"/>
  <c r="X250" i="5"/>
  <c r="X319" i="5"/>
  <c r="X242" i="5"/>
  <c r="X345" i="5"/>
  <c r="X285" i="5"/>
  <c r="X321" i="5"/>
  <c r="X249" i="5"/>
  <c r="X309" i="5"/>
  <c r="C12" i="6"/>
  <c r="B32" i="6"/>
  <c r="X2318" i="5"/>
  <c r="J1919" i="5"/>
  <c r="X1289" i="5"/>
  <c r="R983" i="5"/>
  <c r="R872" i="5"/>
  <c r="I851" i="5"/>
  <c r="I1859" i="5"/>
  <c r="F1577" i="5"/>
  <c r="H1339" i="5"/>
  <c r="I1224" i="5"/>
  <c r="X752" i="5"/>
  <c r="J775" i="5"/>
  <c r="J2284" i="5"/>
  <c r="J1339" i="5"/>
  <c r="F2189" i="5"/>
  <c r="R1339" i="5"/>
  <c r="I829" i="5"/>
  <c r="H752" i="5"/>
  <c r="I1665" i="5"/>
  <c r="H1577" i="5"/>
  <c r="X1339" i="5"/>
  <c r="R829" i="5"/>
  <c r="J752" i="5"/>
  <c r="J1492" i="5"/>
  <c r="F2409" i="5"/>
  <c r="R1669" i="5"/>
  <c r="J1577" i="5"/>
  <c r="I1339" i="5"/>
  <c r="F1385" i="5"/>
  <c r="F982" i="5"/>
  <c r="J672" i="5"/>
  <c r="H2173" i="5"/>
  <c r="J1684" i="5"/>
  <c r="I1385" i="5"/>
  <c r="I1320" i="5"/>
  <c r="I1133" i="5"/>
  <c r="H982" i="5"/>
  <c r="X1385" i="5"/>
  <c r="R1039" i="5"/>
  <c r="I1015" i="5"/>
  <c r="J1320" i="5"/>
  <c r="J1133" i="5"/>
  <c r="I982" i="5"/>
  <c r="J2173" i="5"/>
  <c r="R1320" i="5"/>
  <c r="J982" i="5"/>
  <c r="X2173" i="5"/>
  <c r="H2116" i="5"/>
  <c r="R1754" i="5"/>
  <c r="J1593" i="5"/>
  <c r="H1593" i="5"/>
  <c r="H1385" i="5"/>
  <c r="I672" i="5"/>
  <c r="F2301" i="5"/>
  <c r="R1593" i="5"/>
  <c r="J1385" i="5"/>
  <c r="X1320" i="5"/>
  <c r="R2301" i="5"/>
  <c r="X1593" i="5"/>
  <c r="R1015" i="5"/>
  <c r="I1039" i="5"/>
  <c r="F1320" i="5"/>
  <c r="R852" i="5"/>
  <c r="F1947" i="5"/>
  <c r="H1947" i="5"/>
  <c r="X1426" i="5"/>
  <c r="I1381" i="5"/>
  <c r="X872" i="5"/>
  <c r="J463" i="5"/>
  <c r="I1947" i="5"/>
  <c r="R1665" i="5"/>
  <c r="H463" i="5"/>
  <c r="X2363" i="5"/>
  <c r="J1947" i="5"/>
  <c r="J1438" i="5"/>
  <c r="R1947" i="5"/>
  <c r="J1665" i="5"/>
  <c r="J1426" i="5"/>
  <c r="I2363" i="5"/>
  <c r="I872" i="5"/>
  <c r="I463" i="5"/>
  <c r="R574" i="5"/>
  <c r="I2480" i="5"/>
  <c r="X1947" i="5"/>
  <c r="R1325" i="5"/>
  <c r="F872" i="5"/>
  <c r="F767" i="5"/>
  <c r="H2325" i="5"/>
  <c r="R1329" i="5"/>
  <c r="H562" i="5"/>
  <c r="F463" i="5"/>
  <c r="R1204" i="5"/>
  <c r="H574" i="5"/>
  <c r="I562" i="5"/>
  <c r="F1665" i="5"/>
  <c r="J1204" i="5"/>
  <c r="I574" i="5"/>
  <c r="J562" i="5"/>
  <c r="J872" i="5"/>
  <c r="F562" i="5"/>
  <c r="H1665" i="5"/>
  <c r="J574" i="5"/>
  <c r="R2363" i="5"/>
  <c r="R2317" i="5"/>
  <c r="R2157" i="5"/>
  <c r="H1786" i="5"/>
  <c r="H576" i="5"/>
  <c r="R2397" i="5"/>
  <c r="J2363" i="5"/>
  <c r="F696" i="5"/>
  <c r="I644" i="5"/>
  <c r="H403" i="5"/>
  <c r="H2397" i="5"/>
  <c r="X2397" i="5"/>
  <c r="X717" i="5"/>
  <c r="J403" i="5"/>
  <c r="J1233" i="5"/>
  <c r="F717" i="5"/>
  <c r="R775" i="5"/>
  <c r="X775" i="5"/>
  <c r="R403" i="5"/>
  <c r="H2317" i="5"/>
  <c r="F775" i="5"/>
  <c r="F2363" i="5"/>
  <c r="H775" i="5"/>
  <c r="J391" i="5"/>
  <c r="H2363" i="5"/>
  <c r="I2317" i="5"/>
  <c r="F1786" i="5"/>
  <c r="I775" i="5"/>
  <c r="X2016" i="5"/>
  <c r="J2016" i="5"/>
  <c r="J1724" i="5"/>
  <c r="X1684" i="5"/>
  <c r="I1308" i="5"/>
  <c r="F1272" i="5"/>
  <c r="J2077" i="5"/>
  <c r="I2077" i="5"/>
  <c r="J1673" i="5"/>
  <c r="X1716" i="5"/>
  <c r="R1403" i="5"/>
  <c r="R1308" i="5"/>
  <c r="X2257" i="5"/>
  <c r="R1633" i="5"/>
  <c r="I1272" i="5"/>
  <c r="R891" i="5"/>
  <c r="X1067" i="5"/>
  <c r="R2077" i="5"/>
  <c r="R1673" i="5"/>
  <c r="J1272" i="5"/>
  <c r="R2257" i="5"/>
  <c r="F1526" i="5"/>
  <c r="R1272" i="5"/>
  <c r="F1673" i="5"/>
  <c r="J2318" i="5"/>
  <c r="H1464" i="5"/>
  <c r="I1526" i="5"/>
  <c r="H1673" i="5"/>
  <c r="R2318" i="5"/>
  <c r="H2043" i="5"/>
  <c r="J1633" i="5"/>
  <c r="X1673" i="5"/>
  <c r="F672"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40" i="5"/>
  <c r="I1233" i="5"/>
  <c r="H2480" i="5"/>
  <c r="H1859" i="5"/>
  <c r="I1754" i="5"/>
  <c r="R1641" i="5"/>
  <c r="I632" i="5"/>
  <c r="R1233" i="5"/>
  <c r="R2480" i="5"/>
  <c r="J1859" i="5"/>
  <c r="X1754" i="5"/>
  <c r="R1644" i="5"/>
  <c r="R1253" i="5"/>
  <c r="H1253" i="5"/>
  <c r="H1233" i="5"/>
  <c r="I596" i="5"/>
  <c r="R447" i="5"/>
  <c r="F2092" i="5"/>
  <c r="R1859" i="5"/>
  <c r="X1253" i="5"/>
  <c r="H415" i="5"/>
  <c r="H395" i="5"/>
  <c r="X2480" i="5"/>
  <c r="F1859" i="5"/>
  <c r="X1859" i="5"/>
  <c r="X1668" i="5"/>
  <c r="X1508" i="5"/>
  <c r="X1222"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133" i="5"/>
  <c r="J2161" i="5"/>
  <c r="X1919" i="5"/>
  <c r="I1716" i="5"/>
  <c r="H1426" i="5"/>
  <c r="H1329" i="5"/>
  <c r="I608" i="5"/>
  <c r="F808" i="5"/>
  <c r="R2133" i="5"/>
  <c r="R2161" i="5"/>
  <c r="F1919" i="5"/>
  <c r="J1716" i="5"/>
  <c r="X1403" i="5"/>
  <c r="R1067" i="5"/>
  <c r="X1308" i="5"/>
  <c r="J1145" i="5"/>
  <c r="H447" i="5"/>
  <c r="I808" i="5"/>
  <c r="X2133" i="5"/>
  <c r="H1900" i="5"/>
  <c r="I1919" i="5"/>
  <c r="R1716" i="5"/>
  <c r="H1684" i="5"/>
  <c r="R1285" i="5"/>
  <c r="F1308" i="5"/>
  <c r="I1403" i="5"/>
  <c r="H1919" i="5"/>
  <c r="I1684" i="5"/>
  <c r="X1285" i="5"/>
  <c r="I1067" i="5"/>
  <c r="X783" i="5"/>
  <c r="F1900" i="5"/>
  <c r="R1919" i="5"/>
  <c r="R1725" i="5"/>
  <c r="R1684" i="5"/>
  <c r="X1526" i="5"/>
  <c r="J1308" i="5"/>
  <c r="J2181" i="5"/>
  <c r="H2164" i="5"/>
  <c r="R2184" i="5"/>
  <c r="J1668" i="5"/>
  <c r="R1660" i="5"/>
  <c r="X1688" i="5"/>
  <c r="H1652" i="5"/>
  <c r="I1644" i="5"/>
  <c r="I720" i="5"/>
  <c r="R2181" i="5"/>
  <c r="I2164" i="5"/>
  <c r="X2012" i="5"/>
  <c r="X2092" i="5"/>
  <c r="R1668" i="5"/>
  <c r="F1708" i="5"/>
  <c r="X1660" i="5"/>
  <c r="I1652" i="5"/>
  <c r="J1644" i="5"/>
  <c r="X767" i="5"/>
  <c r="H391" i="5"/>
  <c r="J720" i="5"/>
  <c r="F2215" i="5"/>
  <c r="X2215" i="5"/>
  <c r="X2184" i="5"/>
  <c r="R2164" i="5"/>
  <c r="I2043" i="5"/>
  <c r="R1657" i="5"/>
  <c r="R1652" i="5"/>
  <c r="H1708" i="5"/>
  <c r="X1644" i="5"/>
  <c r="H767" i="5"/>
  <c r="J680" i="5"/>
  <c r="H720" i="5"/>
  <c r="I680" i="5"/>
  <c r="X680" i="5"/>
  <c r="R391" i="5"/>
  <c r="F2012" i="5"/>
  <c r="H2215" i="5"/>
  <c r="J2043" i="5"/>
  <c r="H2092" i="5"/>
  <c r="H1688" i="5"/>
  <c r="X1652" i="5"/>
  <c r="I1708"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X1140" i="5"/>
  <c r="J2116" i="5"/>
  <c r="H1774" i="5"/>
  <c r="H1811" i="5"/>
  <c r="X1774" i="5"/>
  <c r="F852" i="5"/>
  <c r="F817" i="5"/>
  <c r="I580" i="5"/>
  <c r="R2116" i="5"/>
  <c r="I1811" i="5"/>
  <c r="F1774" i="5"/>
  <c r="X730" i="5"/>
  <c r="J869" i="5"/>
  <c r="R580" i="5"/>
  <c r="J1811" i="5"/>
  <c r="H1140" i="5"/>
  <c r="R1292" i="5"/>
  <c r="I888" i="5"/>
  <c r="H580" i="5"/>
  <c r="R869" i="5"/>
  <c r="J592" i="5"/>
  <c r="I2417" i="5"/>
  <c r="X1811" i="5"/>
  <c r="H1317" i="5"/>
  <c r="X869" i="5"/>
  <c r="F888" i="5"/>
  <c r="R730" i="5"/>
  <c r="F524" i="5"/>
  <c r="F1140" i="5"/>
  <c r="J580" i="5"/>
  <c r="R1811" i="5"/>
  <c r="F1471" i="5"/>
  <c r="R1317" i="5"/>
  <c r="I869" i="5"/>
  <c r="H730" i="5"/>
  <c r="H592" i="5"/>
  <c r="R411" i="5"/>
  <c r="H439" i="5"/>
  <c r="H411" i="5"/>
  <c r="I730" i="5"/>
  <c r="H1696" i="5"/>
  <c r="X1317" i="5"/>
  <c r="I524" i="5"/>
  <c r="R439" i="5"/>
  <c r="B30" i="6"/>
  <c r="G30" i="6" s="1"/>
  <c r="H30" i="6" s="1"/>
  <c r="D30" i="6" s="1"/>
  <c r="B41" i="6"/>
  <c r="G41" i="6"/>
  <c r="B31" i="6"/>
  <c r="G31" i="6"/>
  <c r="J2417" i="5"/>
  <c r="J2160" i="5"/>
  <c r="F1876" i="5"/>
  <c r="X1801" i="5"/>
  <c r="R1700" i="5"/>
  <c r="X1609" i="5"/>
  <c r="X1577" i="5"/>
  <c r="I1696" i="5"/>
  <c r="I1672" i="5"/>
  <c r="F1126" i="5"/>
  <c r="F875" i="5"/>
  <c r="R888" i="5"/>
  <c r="F783" i="5"/>
  <c r="R757" i="5"/>
  <c r="I588" i="5"/>
  <c r="R431" i="5"/>
  <c r="J435" i="5"/>
  <c r="X2325" i="5"/>
  <c r="H2012" i="5"/>
  <c r="F640" i="5"/>
  <c r="F2197" i="5"/>
  <c r="R2417" i="5"/>
  <c r="H2409" i="5"/>
  <c r="X2317" i="5"/>
  <c r="H2011" i="5"/>
  <c r="J1876" i="5"/>
  <c r="J1669" i="5"/>
  <c r="X1700" i="5"/>
  <c r="J1696" i="5"/>
  <c r="F1700" i="5"/>
  <c r="F1712" i="5"/>
  <c r="J1672" i="5"/>
  <c r="X1352" i="5"/>
  <c r="X1292" i="5"/>
  <c r="H1138" i="5"/>
  <c r="H875" i="5"/>
  <c r="H783" i="5"/>
  <c r="I757" i="5"/>
  <c r="I640" i="5"/>
  <c r="H644" i="5"/>
  <c r="H435" i="5"/>
  <c r="J2397" i="5"/>
  <c r="I2012" i="5"/>
  <c r="J640" i="5"/>
  <c r="I2197" i="5"/>
  <c r="X2417" i="5"/>
  <c r="I2409" i="5"/>
  <c r="F2325" i="5"/>
  <c r="I2011" i="5"/>
  <c r="J1936" i="5"/>
  <c r="R1696" i="5"/>
  <c r="H1664" i="5"/>
  <c r="R1672" i="5"/>
  <c r="F1352" i="5"/>
  <c r="F1292" i="5"/>
  <c r="J875" i="5"/>
  <c r="I783" i="5"/>
  <c r="I749" i="5"/>
  <c r="J757" i="5"/>
  <c r="I556" i="5"/>
  <c r="J431" i="5"/>
  <c r="J2409" i="5"/>
  <c r="H2301" i="5"/>
  <c r="H2100" i="5"/>
  <c r="J2011" i="5"/>
  <c r="R1936" i="5"/>
  <c r="H1801" i="5"/>
  <c r="I1664" i="5"/>
  <c r="H1712" i="5"/>
  <c r="X1672" i="5"/>
  <c r="H1352" i="5"/>
  <c r="I875" i="5"/>
  <c r="J783" i="5"/>
  <c r="J749" i="5"/>
  <c r="X757" i="5"/>
  <c r="I1801" i="5"/>
  <c r="J1664" i="5"/>
  <c r="I1712" i="5"/>
  <c r="X1190" i="5"/>
  <c r="J1352" i="5"/>
  <c r="I1292" i="5"/>
  <c r="R875" i="5"/>
  <c r="X749" i="5"/>
  <c r="I717" i="5"/>
  <c r="R718" i="5"/>
  <c r="F757" i="5"/>
  <c r="X1510" i="5"/>
  <c r="F1190" i="5"/>
  <c r="I983" i="5"/>
  <c r="J1292" i="5"/>
  <c r="F749" i="5"/>
  <c r="J717" i="5"/>
  <c r="H640" i="5"/>
  <c r="H588" i="5"/>
  <c r="R435" i="5"/>
  <c r="H431" i="5"/>
  <c r="F2061" i="5"/>
  <c r="H556" i="5"/>
  <c r="H2197" i="5"/>
  <c r="F2405" i="5"/>
  <c r="F2386" i="5"/>
  <c r="R2289" i="5"/>
  <c r="R2160" i="5"/>
  <c r="I2100" i="5"/>
  <c r="X1876" i="5"/>
  <c r="X1304" i="5"/>
  <c r="I1145" i="5"/>
  <c r="I634" i="5"/>
  <c r="H670" i="5"/>
  <c r="X634" i="5"/>
  <c r="F1940" i="5"/>
  <c r="F2289" i="5"/>
  <c r="J2100" i="5"/>
  <c r="J1940" i="5"/>
  <c r="I1761" i="5"/>
  <c r="X1471" i="5"/>
  <c r="F1193" i="5"/>
  <c r="R1115" i="5"/>
  <c r="I1035" i="5"/>
  <c r="F1304" i="5"/>
  <c r="X1145" i="5"/>
  <c r="F814" i="5"/>
  <c r="J814" i="5"/>
  <c r="J1527" i="5"/>
  <c r="I1527" i="5"/>
  <c r="H1527" i="5"/>
  <c r="X1527" i="5"/>
  <c r="F592" i="5"/>
  <c r="R592" i="5"/>
  <c r="I2386" i="5"/>
  <c r="H2405" i="5"/>
  <c r="H2180" i="5"/>
  <c r="R2100" i="5"/>
  <c r="R1940" i="5"/>
  <c r="J1193" i="5"/>
  <c r="F1145" i="5"/>
  <c r="F867" i="5"/>
  <c r="H1940" i="5"/>
  <c r="J2405" i="5"/>
  <c r="X2160" i="5"/>
  <c r="I2180" i="5"/>
  <c r="X1940" i="5"/>
  <c r="I1786" i="5"/>
  <c r="J1471" i="5"/>
  <c r="I1131" i="5"/>
  <c r="I1115" i="5"/>
  <c r="I1304" i="5"/>
  <c r="R1145" i="5"/>
  <c r="H634" i="5"/>
  <c r="R423" i="5"/>
  <c r="I2289" i="5"/>
  <c r="R2405" i="5"/>
  <c r="H2386" i="5"/>
  <c r="J2180" i="5"/>
  <c r="X2100" i="5"/>
  <c r="J1952" i="5"/>
  <c r="J1786" i="5"/>
  <c r="J1304" i="5"/>
  <c r="J423" i="5"/>
  <c r="F2381" i="5"/>
  <c r="X2405" i="5"/>
  <c r="J2386" i="5"/>
  <c r="R2180" i="5"/>
  <c r="H2160" i="5"/>
  <c r="F2100" i="5"/>
  <c r="R1952" i="5"/>
  <c r="R1786" i="5"/>
  <c r="R1131" i="5"/>
  <c r="R1304" i="5"/>
  <c r="I971" i="5"/>
  <c r="F971" i="5"/>
  <c r="I817" i="5"/>
  <c r="R2386" i="5"/>
  <c r="I2160" i="5"/>
  <c r="X1952" i="5"/>
  <c r="X1786" i="5"/>
  <c r="I1471" i="5"/>
  <c r="R1471" i="5"/>
  <c r="R971" i="5"/>
  <c r="H1145" i="5"/>
  <c r="H971" i="5"/>
  <c r="J817" i="5"/>
  <c r="R817" i="5"/>
  <c r="R1055" i="5"/>
  <c r="I891" i="5"/>
  <c r="H867" i="5"/>
  <c r="R712" i="5"/>
  <c r="R427" i="5"/>
  <c r="R608" i="5"/>
  <c r="J712" i="5"/>
  <c r="X2465" i="5"/>
  <c r="J2465" i="5"/>
  <c r="F1696" i="5"/>
  <c r="I2205" i="5"/>
  <c r="R2205" i="5"/>
  <c r="J2205" i="5"/>
  <c r="H2205" i="5"/>
  <c r="F2205" i="5"/>
  <c r="X2205" i="5"/>
  <c r="X640" i="5"/>
  <c r="R640" i="5"/>
  <c r="J1067" i="5"/>
  <c r="H1067" i="5"/>
  <c r="X672" i="5"/>
  <c r="R672" i="5"/>
  <c r="H808" i="5"/>
  <c r="J808" i="5"/>
  <c r="X808" i="5"/>
  <c r="X644" i="5"/>
  <c r="F644" i="5"/>
  <c r="I2265" i="5"/>
  <c r="R2265" i="5"/>
  <c r="J2265" i="5"/>
  <c r="F608" i="5"/>
  <c r="J1138" i="5"/>
  <c r="X891" i="5"/>
  <c r="I867" i="5"/>
  <c r="R915" i="5"/>
  <c r="H664" i="5"/>
  <c r="H608" i="5"/>
  <c r="H407" i="5"/>
  <c r="I2215" i="5"/>
  <c r="J2215" i="5"/>
  <c r="J1198" i="5"/>
  <c r="R1198" i="5"/>
  <c r="I1198" i="5"/>
  <c r="H1198" i="5"/>
  <c r="X987" i="5"/>
  <c r="F987" i="5"/>
  <c r="H851" i="5"/>
  <c r="F851" i="5"/>
  <c r="R1107" i="5"/>
  <c r="I1138" i="5"/>
  <c r="R867" i="5"/>
  <c r="X915" i="5"/>
  <c r="I712" i="5"/>
  <c r="X679" i="5"/>
  <c r="J407" i="5"/>
  <c r="H1526" i="5"/>
  <c r="R1526" i="5"/>
  <c r="F580" i="5"/>
  <c r="H836" i="5"/>
  <c r="J836" i="5"/>
  <c r="R1138" i="5"/>
  <c r="X867" i="5"/>
  <c r="I679" i="5"/>
  <c r="J427" i="5"/>
  <c r="F2265" i="5"/>
  <c r="X2265" i="5"/>
  <c r="I2199" i="5"/>
  <c r="R2199" i="5"/>
  <c r="J2199" i="5"/>
  <c r="J1761" i="5"/>
  <c r="I1510" i="5"/>
  <c r="X1464" i="5"/>
  <c r="F1138" i="5"/>
  <c r="F891" i="5"/>
  <c r="H2265" i="5"/>
  <c r="I2397" i="5"/>
  <c r="F2397" i="5"/>
  <c r="I2253" i="5"/>
  <c r="R2253" i="5"/>
  <c r="J2253" i="5"/>
  <c r="H2253" i="5"/>
  <c r="I2257" i="5"/>
  <c r="J2257" i="5"/>
  <c r="J1403" i="5"/>
  <c r="H1403" i="5"/>
  <c r="J1510" i="5"/>
  <c r="X1138" i="5"/>
  <c r="H891" i="5"/>
  <c r="H915" i="5"/>
  <c r="J608" i="5"/>
  <c r="X712" i="5"/>
  <c r="X2189" i="5"/>
  <c r="I2189" i="5"/>
  <c r="H2189" i="5"/>
  <c r="I1851" i="5"/>
  <c r="F1851" i="5"/>
  <c r="I1633" i="5"/>
  <c r="F1633" i="5"/>
  <c r="I391" i="5"/>
  <c r="F391" i="5"/>
  <c r="F915" i="5"/>
  <c r="H712" i="5"/>
  <c r="H427" i="5"/>
  <c r="I2213" i="5"/>
  <c r="R2213" i="5"/>
  <c r="J2213" i="5"/>
  <c r="H2213" i="5"/>
  <c r="F2213" i="5"/>
  <c r="J2381" i="5"/>
  <c r="I2381" i="5"/>
  <c r="X2381" i="5"/>
  <c r="J1309" i="5"/>
  <c r="I1309" i="5"/>
  <c r="J1325" i="5"/>
  <c r="F1325"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X1007" i="5"/>
  <c r="J1007" i="5"/>
  <c r="H1007" i="5"/>
  <c r="F1007" i="5"/>
  <c r="X632" i="5"/>
  <c r="R632" i="5"/>
  <c r="F632" i="5"/>
  <c r="J632" i="5"/>
  <c r="J829" i="5"/>
  <c r="H829" i="5"/>
  <c r="R814" i="5"/>
  <c r="I814" i="5"/>
  <c r="I443" i="5"/>
  <c r="F443" i="5"/>
  <c r="X2330" i="5"/>
  <c r="I2330" i="5"/>
  <c r="J2330" i="5"/>
  <c r="H2330" i="5"/>
  <c r="F2330" i="5"/>
  <c r="R2225" i="5"/>
  <c r="J2225" i="5"/>
  <c r="H2225" i="5"/>
  <c r="F2225" i="5"/>
  <c r="X2181" i="5"/>
  <c r="I2181" i="5"/>
  <c r="H2181" i="5"/>
  <c r="F2181" i="5"/>
  <c r="I2165" i="5"/>
  <c r="H2165" i="5"/>
  <c r="F2165" i="5"/>
  <c r="I2044" i="5"/>
  <c r="H2044" i="5"/>
  <c r="F2044" i="5"/>
  <c r="X2069" i="5"/>
  <c r="F2069" i="5"/>
  <c r="F1632" i="5"/>
  <c r="J1317" i="5"/>
  <c r="I1317" i="5"/>
  <c r="F1317" i="5"/>
  <c r="I1426" i="5"/>
  <c r="R1426" i="5"/>
  <c r="F1426" i="5"/>
  <c r="R1193" i="5"/>
  <c r="H1193" i="5"/>
  <c r="X1193" i="5"/>
  <c r="I1193" i="5"/>
  <c r="J888" i="5"/>
  <c r="H888" i="5"/>
  <c r="J576" i="5"/>
  <c r="F576" i="5"/>
  <c r="R576" i="5"/>
  <c r="I423" i="5"/>
  <c r="F423" i="5"/>
  <c r="H2417" i="5"/>
  <c r="F2417" i="5"/>
  <c r="I2173" i="5"/>
  <c r="F2173" i="5"/>
  <c r="I2284" i="5"/>
  <c r="R2284" i="5"/>
  <c r="H2284" i="5"/>
  <c r="F2284" i="5"/>
  <c r="X2284" i="5"/>
  <c r="F2180" i="5"/>
  <c r="X2237" i="5"/>
  <c r="R2237" i="5"/>
  <c r="J2237" i="5"/>
  <c r="H2237" i="5"/>
  <c r="F2237" i="5"/>
  <c r="H2133" i="5"/>
  <c r="F2133" i="5"/>
  <c r="I2133" i="5"/>
  <c r="I1952" i="5"/>
  <c r="H1952" i="5"/>
  <c r="F1952" i="5"/>
  <c r="F1761" i="5"/>
  <c r="X1761" i="5"/>
  <c r="H1761" i="5"/>
  <c r="J1253" i="5"/>
  <c r="I1253" i="5"/>
  <c r="F1253" i="5"/>
  <c r="R596" i="5"/>
  <c r="J596" i="5"/>
  <c r="F596" i="5"/>
  <c r="R717" i="5"/>
  <c r="H717" i="5"/>
  <c r="I2016" i="5"/>
  <c r="H2016" i="5"/>
  <c r="F2016" i="5"/>
  <c r="X1657" i="5"/>
  <c r="F1657" i="5"/>
  <c r="I1657" i="5"/>
  <c r="H1657" i="5"/>
  <c r="F1204" i="5"/>
  <c r="H1204" i="5"/>
  <c r="X1204" i="5"/>
  <c r="I1190" i="5"/>
  <c r="R1190" i="5"/>
  <c r="J1190" i="5"/>
  <c r="X1015" i="5"/>
  <c r="F1015" i="5"/>
  <c r="J1015" i="5"/>
  <c r="H1015" i="5"/>
  <c r="H750" i="5"/>
  <c r="I750" i="5"/>
  <c r="J750" i="5"/>
  <c r="F750" i="5"/>
  <c r="J852" i="5"/>
  <c r="H852" i="5"/>
  <c r="H754" i="5"/>
  <c r="I754" i="5"/>
  <c r="J754" i="5"/>
  <c r="F754" i="5"/>
  <c r="X754" i="5"/>
  <c r="X648" i="5"/>
  <c r="R648" i="5"/>
  <c r="F648" i="5"/>
  <c r="J648" i="5"/>
  <c r="I447" i="5"/>
  <c r="F447" i="5"/>
  <c r="I415" i="5"/>
  <c r="F415" i="5"/>
  <c r="I752" i="5"/>
  <c r="F752" i="5"/>
  <c r="R600" i="5"/>
  <c r="J600" i="5"/>
  <c r="F600"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J634" i="5"/>
  <c r="R634" i="5"/>
  <c r="F634" i="5"/>
  <c r="X664" i="5"/>
  <c r="R664" i="5"/>
  <c r="I664" i="5"/>
  <c r="F664" i="5"/>
  <c r="I407" i="5"/>
  <c r="F407" i="5"/>
  <c r="I435" i="5"/>
  <c r="F435" i="5"/>
  <c r="I2232" i="5"/>
  <c r="H2232" i="5"/>
  <c r="X2232" i="5"/>
  <c r="F2232"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R684" i="5"/>
  <c r="J684" i="5"/>
  <c r="I684" i="5"/>
  <c r="H684" i="5"/>
  <c r="F684" i="5"/>
  <c r="X684" i="5"/>
  <c r="R749" i="5"/>
  <c r="H749" i="5"/>
  <c r="J588" i="5"/>
  <c r="F588" i="5"/>
  <c r="R588" i="5"/>
  <c r="I670" i="5"/>
  <c r="R670" i="5"/>
  <c r="J670" i="5"/>
  <c r="F670" i="5"/>
  <c r="X670" i="5"/>
  <c r="J472" i="5"/>
  <c r="H472" i="5"/>
  <c r="F472" i="5"/>
  <c r="R472" i="5"/>
  <c r="I439" i="5"/>
  <c r="F439"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R1900" i="5"/>
  <c r="I1900" i="5"/>
  <c r="X1669" i="5"/>
  <c r="I1669" i="5"/>
  <c r="H1669" i="5"/>
  <c r="F1669" i="5"/>
  <c r="X1701" i="5"/>
  <c r="I1701" i="5"/>
  <c r="H1701" i="5"/>
  <c r="F1701" i="5"/>
  <c r="J1285" i="5"/>
  <c r="I1285" i="5"/>
  <c r="F1285"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I431" i="5"/>
  <c r="F431" i="5"/>
  <c r="I427" i="5"/>
  <c r="F427" i="5"/>
  <c r="F26" i="6"/>
  <c r="F46" i="6" s="1"/>
  <c r="X18" i="5"/>
  <c r="B52" i="6"/>
  <c r="G52" i="6" s="1"/>
  <c r="B37" i="6"/>
  <c r="G37" i="6" s="1"/>
  <c r="B42" i="6"/>
  <c r="G42" i="6" s="1"/>
  <c r="B40" i="6"/>
  <c r="G40" i="6" s="1"/>
  <c r="B50" i="6"/>
  <c r="G50" i="6"/>
  <c r="B25" i="6"/>
  <c r="G25" i="6"/>
  <c r="H25" i="6" s="1"/>
  <c r="B35" i="6"/>
  <c r="G35" i="6" s="1"/>
  <c r="X6" i="5"/>
  <c r="B39" i="6"/>
  <c r="G39" i="6"/>
  <c r="F24" i="6"/>
  <c r="C14" i="6"/>
  <c r="B44" i="6"/>
  <c r="G44" i="6" s="1"/>
  <c r="G32" i="6"/>
  <c r="B49" i="6"/>
  <c r="G49" i="6"/>
  <c r="B34" i="6"/>
  <c r="G34" i="6"/>
  <c r="B29" i="6"/>
  <c r="G29" i="6" s="1"/>
  <c r="B24" i="6"/>
  <c r="G24" i="6" s="1"/>
  <c r="G19" i="6"/>
  <c r="H19" i="6" s="1"/>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F2319" i="5"/>
  <c r="X2319" i="5"/>
  <c r="I2319" i="5"/>
  <c r="J2319" i="5"/>
  <c r="H2319" i="5"/>
  <c r="R2319" i="5"/>
  <c r="R2279" i="5"/>
  <c r="F2279" i="5"/>
  <c r="X2279" i="5"/>
  <c r="J2279" i="5"/>
  <c r="I2279" i="5"/>
  <c r="H2279" i="5"/>
  <c r="R2272" i="5"/>
  <c r="J2272" i="5"/>
  <c r="I2272" i="5"/>
  <c r="H2272" i="5"/>
  <c r="F2272" i="5"/>
  <c r="J2200" i="5"/>
  <c r="X2200" i="5"/>
  <c r="R2200" i="5"/>
  <c r="I2200" i="5"/>
  <c r="H2200" i="5"/>
  <c r="F2200" i="5"/>
  <c r="H2254" i="5"/>
  <c r="F2254" i="5"/>
  <c r="X2254" i="5"/>
  <c r="R2254" i="5"/>
  <c r="J2254" i="5"/>
  <c r="I2254" i="5"/>
  <c r="R2270" i="5"/>
  <c r="J2270" i="5"/>
  <c r="I2270" i="5"/>
  <c r="H2270" i="5"/>
  <c r="F2270" i="5"/>
  <c r="X2270" i="5"/>
  <c r="J2187" i="5"/>
  <c r="I2187" i="5"/>
  <c r="H2187" i="5"/>
  <c r="F2187" i="5"/>
  <c r="R2187" i="5"/>
  <c r="X2187" i="5"/>
  <c r="F2206" i="5"/>
  <c r="R2206" i="5"/>
  <c r="J2206" i="5"/>
  <c r="I2206" i="5"/>
  <c r="H2206" i="5"/>
  <c r="X2206" i="5"/>
  <c r="F2198" i="5"/>
  <c r="R2198" i="5"/>
  <c r="J2198" i="5"/>
  <c r="I2198" i="5"/>
  <c r="H2198" i="5"/>
  <c r="X2198"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R2038" i="5"/>
  <c r="J2038" i="5"/>
  <c r="I2038" i="5"/>
  <c r="H2038" i="5"/>
  <c r="F2038" i="5"/>
  <c r="X2038" i="5"/>
  <c r="F1852" i="5"/>
  <c r="X1852" i="5"/>
  <c r="J1852" i="5"/>
  <c r="R1852" i="5"/>
  <c r="I1852" i="5"/>
  <c r="H1852" i="5"/>
  <c r="R2018" i="5"/>
  <c r="J2018" i="5"/>
  <c r="I2018" i="5"/>
  <c r="H2018" i="5"/>
  <c r="F2018" i="5"/>
  <c r="X2018" i="5"/>
  <c r="I1845" i="5"/>
  <c r="H1845" i="5"/>
  <c r="F1845" i="5"/>
  <c r="R1845" i="5"/>
  <c r="J1845" i="5"/>
  <c r="X1845" i="5"/>
  <c r="R1978" i="5"/>
  <c r="J1978" i="5"/>
  <c r="I1978" i="5"/>
  <c r="H1978" i="5"/>
  <c r="F1978" i="5"/>
  <c r="X1978" i="5"/>
  <c r="R1826" i="5"/>
  <c r="I1826" i="5"/>
  <c r="H1826" i="5"/>
  <c r="F1826" i="5"/>
  <c r="X1826" i="5"/>
  <c r="J1826" i="5"/>
  <c r="I1833" i="5"/>
  <c r="R1833" i="5"/>
  <c r="J1833" i="5"/>
  <c r="H1833" i="5"/>
  <c r="F1833" i="5"/>
  <c r="X1833" i="5"/>
  <c r="R1737" i="5"/>
  <c r="H1737" i="5"/>
  <c r="F1737" i="5"/>
  <c r="X1737" i="5"/>
  <c r="J1737" i="5"/>
  <c r="I1737" i="5"/>
  <c r="F1550" i="5"/>
  <c r="H1550" i="5"/>
  <c r="X1550" i="5"/>
  <c r="R1550" i="5"/>
  <c r="J1550" i="5"/>
  <c r="I1550"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R932" i="5"/>
  <c r="J932" i="5"/>
  <c r="I932" i="5"/>
  <c r="F932" i="5"/>
  <c r="H932"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94" i="5"/>
  <c r="J394" i="5"/>
  <c r="I394" i="5"/>
  <c r="H394" i="5"/>
  <c r="F394" i="5"/>
  <c r="R402" i="5"/>
  <c r="J402" i="5"/>
  <c r="I402" i="5"/>
  <c r="H402" i="5"/>
  <c r="F402" i="5"/>
  <c r="D74" i="4"/>
  <c r="D37" i="4"/>
  <c r="D61" i="4"/>
  <c r="D43" i="4"/>
  <c r="D49" i="4"/>
  <c r="D31" i="4"/>
  <c r="D67" i="4"/>
  <c r="D55" i="4"/>
  <c r="A17" i="6"/>
  <c r="B35" i="4"/>
  <c r="A22" i="6"/>
  <c r="B46" i="6"/>
  <c r="G46" i="6"/>
  <c r="H46" i="6" s="1"/>
  <c r="D46" i="6" s="1"/>
  <c r="B26" i="6"/>
  <c r="G26" i="6" s="1"/>
  <c r="G21" i="6"/>
  <c r="H21" i="6" s="1"/>
  <c r="B36" i="6"/>
  <c r="G36" i="6" s="1"/>
  <c r="G20" i="6"/>
  <c r="H20" i="6" s="1"/>
  <c r="B45" i="6"/>
  <c r="G45" i="6"/>
  <c r="C17" i="6"/>
  <c r="H2439" i="5"/>
  <c r="F2439" i="5"/>
  <c r="X2439" i="5"/>
  <c r="R2439" i="5"/>
  <c r="J2439" i="5"/>
  <c r="I2439" i="5"/>
  <c r="F2414" i="5"/>
  <c r="X2414" i="5"/>
  <c r="R2414" i="5"/>
  <c r="J2414" i="5"/>
  <c r="I2414" i="5"/>
  <c r="H2414" i="5"/>
  <c r="J2448" i="5"/>
  <c r="F2448" i="5"/>
  <c r="X2448" i="5"/>
  <c r="I2448" i="5"/>
  <c r="H2448" i="5"/>
  <c r="R2448" i="5"/>
  <c r="B27" i="6"/>
  <c r="G27" i="6" s="1"/>
  <c r="H27" i="6" s="1"/>
  <c r="I2427" i="5"/>
  <c r="H2427" i="5"/>
  <c r="F2427" i="5"/>
  <c r="X2427" i="5"/>
  <c r="R2427" i="5"/>
  <c r="J2427" i="5"/>
  <c r="J2378" i="5"/>
  <c r="H2378" i="5"/>
  <c r="F2378" i="5"/>
  <c r="X2378" i="5"/>
  <c r="R2378" i="5"/>
  <c r="I2378"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62" i="5"/>
  <c r="R2062" i="5"/>
  <c r="J2062" i="5"/>
  <c r="I2062" i="5"/>
  <c r="H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H1803" i="5"/>
  <c r="F1803" i="5"/>
  <c r="R1803" i="5"/>
  <c r="J1803" i="5"/>
  <c r="I1803" i="5"/>
  <c r="H1771" i="5"/>
  <c r="F1771" i="5"/>
  <c r="X1771" i="5"/>
  <c r="R1771" i="5"/>
  <c r="J1771" i="5"/>
  <c r="I1771" i="5"/>
  <c r="X1880" i="5"/>
  <c r="J1880" i="5"/>
  <c r="R1880" i="5"/>
  <c r="I1880" i="5"/>
  <c r="H1880" i="5"/>
  <c r="F1880" i="5"/>
  <c r="H1763" i="5"/>
  <c r="F1763" i="5"/>
  <c r="X1763" i="5"/>
  <c r="R1763" i="5"/>
  <c r="I1763" i="5"/>
  <c r="J1763" i="5"/>
  <c r="R1745" i="5"/>
  <c r="H1745" i="5"/>
  <c r="F1745" i="5"/>
  <c r="X1745" i="5"/>
  <c r="J1745" i="5"/>
  <c r="I1745" i="5"/>
  <c r="I1706" i="5"/>
  <c r="H1706" i="5"/>
  <c r="F1706" i="5"/>
  <c r="X1706" i="5"/>
  <c r="R1706" i="5"/>
  <c r="J1706" i="5"/>
  <c r="I1690" i="5"/>
  <c r="H1690" i="5"/>
  <c r="F1690" i="5"/>
  <c r="X1690" i="5"/>
  <c r="R1690" i="5"/>
  <c r="J1690" i="5"/>
  <c r="I1658" i="5"/>
  <c r="H1658" i="5"/>
  <c r="F1658" i="5"/>
  <c r="X1658" i="5"/>
  <c r="R1658" i="5"/>
  <c r="J1658" i="5"/>
  <c r="I1642" i="5"/>
  <c r="H1642" i="5"/>
  <c r="F1642" i="5"/>
  <c r="X1642" i="5"/>
  <c r="R1642" i="5"/>
  <c r="J1642" i="5"/>
  <c r="F1610" i="5"/>
  <c r="X1610" i="5"/>
  <c r="R1610" i="5"/>
  <c r="J1610" i="5"/>
  <c r="I1610" i="5"/>
  <c r="H1610" i="5"/>
  <c r="F1594" i="5"/>
  <c r="X1594" i="5"/>
  <c r="R1594" i="5"/>
  <c r="J1594" i="5"/>
  <c r="I1594" i="5"/>
  <c r="H1594"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I1579" i="5"/>
  <c r="H1579" i="5"/>
  <c r="F1579" i="5"/>
  <c r="R1579" i="5"/>
  <c r="J1579" i="5"/>
  <c r="X1579" i="5"/>
  <c r="R1572" i="5"/>
  <c r="J1572" i="5"/>
  <c r="I1572" i="5"/>
  <c r="H1572" i="5"/>
  <c r="F1572" i="5"/>
  <c r="X1572" i="5"/>
  <c r="R1360" i="5"/>
  <c r="J1360" i="5"/>
  <c r="H1360" i="5"/>
  <c r="F1360" i="5"/>
  <c r="I1360" i="5"/>
  <c r="F1399" i="5"/>
  <c r="R1399" i="5"/>
  <c r="J1399" i="5"/>
  <c r="I1399" i="5"/>
  <c r="X1399" i="5"/>
  <c r="H1399" i="5"/>
  <c r="I1528" i="5"/>
  <c r="H1528" i="5"/>
  <c r="F1528" i="5"/>
  <c r="X1528" i="5"/>
  <c r="R1528" i="5"/>
  <c r="J1528" i="5"/>
  <c r="R1560" i="5"/>
  <c r="J1560" i="5"/>
  <c r="I1560" i="5"/>
  <c r="H1560" i="5"/>
  <c r="F1560" i="5"/>
  <c r="X1560" i="5"/>
  <c r="H1108" i="5"/>
  <c r="F1108" i="5"/>
  <c r="X1108" i="5"/>
  <c r="R1108" i="5"/>
  <c r="I1108" i="5"/>
  <c r="J1108" i="5"/>
  <c r="H1044" i="5"/>
  <c r="F1044" i="5"/>
  <c r="X1044" i="5"/>
  <c r="R1044" i="5"/>
  <c r="I1044" i="5"/>
  <c r="J1044"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F1330" i="5"/>
  <c r="X1330" i="5"/>
  <c r="R1330" i="5"/>
  <c r="J1330" i="5"/>
  <c r="I1330" i="5"/>
  <c r="H1330" i="5"/>
  <c r="F1322" i="5"/>
  <c r="R1322" i="5"/>
  <c r="J1322" i="5"/>
  <c r="I1322" i="5"/>
  <c r="H1322" i="5"/>
  <c r="F1306" i="5"/>
  <c r="X1306" i="5"/>
  <c r="R1306" i="5"/>
  <c r="J1306" i="5"/>
  <c r="I1306" i="5"/>
  <c r="H1306" i="5"/>
  <c r="F1298" i="5"/>
  <c r="X1298" i="5"/>
  <c r="R1298" i="5"/>
  <c r="J1298" i="5"/>
  <c r="I1298" i="5"/>
  <c r="H1298" i="5"/>
  <c r="F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X868" i="5"/>
  <c r="R868" i="5"/>
  <c r="I868" i="5"/>
  <c r="F868" i="5"/>
  <c r="J868" i="5"/>
  <c r="H868"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490" i="5"/>
  <c r="H490" i="5"/>
  <c r="J490" i="5"/>
  <c r="F490" i="5"/>
  <c r="R490" i="5"/>
  <c r="R398" i="5"/>
  <c r="J398" i="5"/>
  <c r="I398" i="5"/>
  <c r="H398" i="5"/>
  <c r="F398" i="5"/>
  <c r="F176" i="5"/>
  <c r="R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J1461" i="5"/>
  <c r="H1461" i="5"/>
  <c r="I1461" i="5"/>
  <c r="F1461" i="5"/>
  <c r="R1461" i="5"/>
  <c r="X1461" i="5"/>
  <c r="H1235" i="5"/>
  <c r="F1235" i="5"/>
  <c r="X1235" i="5"/>
  <c r="R1235" i="5"/>
  <c r="J1235" i="5"/>
  <c r="I1235" i="5"/>
  <c r="R1501" i="5"/>
  <c r="J1501" i="5"/>
  <c r="H1501" i="5"/>
  <c r="I1501" i="5"/>
  <c r="F1501" i="5"/>
  <c r="X1501"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I1299" i="5"/>
  <c r="H1299" i="5"/>
  <c r="R1299" i="5"/>
  <c r="J1299" i="5"/>
  <c r="F1299" i="5"/>
  <c r="X1299"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27" i="5"/>
  <c r="R627" i="5"/>
  <c r="J627" i="5"/>
  <c r="I627" i="5"/>
  <c r="H627" i="5"/>
  <c r="F627" i="5"/>
  <c r="R611" i="5"/>
  <c r="J611" i="5"/>
  <c r="I611" i="5"/>
  <c r="H611" i="5"/>
  <c r="F611" i="5"/>
  <c r="I502" i="5"/>
  <c r="H502" i="5"/>
  <c r="F502" i="5"/>
  <c r="R502" i="5"/>
  <c r="J502" i="5"/>
  <c r="J2468" i="5"/>
  <c r="I2468" i="5"/>
  <c r="R2468" i="5"/>
  <c r="H2468" i="5"/>
  <c r="F2468" i="5"/>
  <c r="X2468" i="5"/>
  <c r="H2347" i="5"/>
  <c r="F2347" i="5"/>
  <c r="X2347" i="5"/>
  <c r="R2347" i="5"/>
  <c r="J2347" i="5"/>
  <c r="I2347" i="5"/>
  <c r="I2111" i="5"/>
  <c r="H2111" i="5"/>
  <c r="F2111" i="5"/>
  <c r="R2111" i="5"/>
  <c r="J2111" i="5"/>
  <c r="X2111" i="5"/>
  <c r="I1738" i="5"/>
  <c r="R1738" i="5"/>
  <c r="J1738" i="5"/>
  <c r="H1738" i="5"/>
  <c r="F1738"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F493" i="5"/>
  <c r="R493" i="5"/>
  <c r="J493" i="5"/>
  <c r="I493" i="5"/>
  <c r="H493" i="5"/>
  <c r="R442" i="5"/>
  <c r="J442" i="5"/>
  <c r="I442" i="5"/>
  <c r="H442" i="5"/>
  <c r="F442" i="5"/>
  <c r="R410" i="5"/>
  <c r="J410" i="5"/>
  <c r="I410" i="5"/>
  <c r="H410" i="5"/>
  <c r="F410" i="5"/>
  <c r="A25" i="6"/>
  <c r="B57" i="4"/>
  <c r="A40" i="6"/>
  <c r="B51" i="4"/>
  <c r="A35" i="6" s="1"/>
  <c r="B69" i="4"/>
  <c r="A50" i="6" s="1"/>
  <c r="B63" i="4"/>
  <c r="A45" i="6"/>
  <c r="F67" i="6"/>
  <c r="F31" i="6"/>
  <c r="F41" i="6"/>
  <c r="H41" i="6" s="1"/>
  <c r="D41" i="6"/>
  <c r="F36" i="6"/>
  <c r="F51" i="6"/>
  <c r="H51" i="6" s="1"/>
  <c r="C51" i="6" s="1"/>
  <c r="D51" i="6"/>
  <c r="F45" i="6"/>
  <c r="H45" i="6" s="1"/>
  <c r="D45" i="6" s="1"/>
  <c r="F66" i="6"/>
  <c r="F50" i="6"/>
  <c r="H50" i="6"/>
  <c r="D50" i="6" s="1"/>
  <c r="F30" i="6"/>
  <c r="F35" i="6"/>
  <c r="F40" i="6"/>
  <c r="F2410" i="5"/>
  <c r="X2410" i="5"/>
  <c r="R2410" i="5"/>
  <c r="J2410" i="5"/>
  <c r="I2410" i="5"/>
  <c r="H2410"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119" i="5"/>
  <c r="X2119" i="5"/>
  <c r="R2119" i="5"/>
  <c r="J2119" i="5"/>
  <c r="I2119" i="5"/>
  <c r="F2119" i="5"/>
  <c r="R2136" i="5"/>
  <c r="J2136" i="5"/>
  <c r="I2136" i="5"/>
  <c r="H2136" i="5"/>
  <c r="X2136" i="5"/>
  <c r="F2136" i="5"/>
  <c r="F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54" i="5"/>
  <c r="I1954" i="5"/>
  <c r="H1954" i="5"/>
  <c r="F1954" i="5"/>
  <c r="J1954" i="5"/>
  <c r="I1817" i="5"/>
  <c r="X1817" i="5"/>
  <c r="R1817" i="5"/>
  <c r="J1817" i="5"/>
  <c r="H1817" i="5"/>
  <c r="F1817" i="5"/>
  <c r="H1799" i="5"/>
  <c r="F1799" i="5"/>
  <c r="X1799" i="5"/>
  <c r="R1799" i="5"/>
  <c r="J1799" i="5"/>
  <c r="I1799"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I1375" i="5"/>
  <c r="H1375" i="5"/>
  <c r="X1375" i="5"/>
  <c r="R1375" i="5"/>
  <c r="J1375" i="5"/>
  <c r="F1375" i="5"/>
  <c r="I1544" i="5"/>
  <c r="H1544" i="5"/>
  <c r="F1544" i="5"/>
  <c r="X1544" i="5"/>
  <c r="R1544" i="5"/>
  <c r="J1544"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R1647" i="5"/>
  <c r="J1647" i="5"/>
  <c r="I1647" i="5"/>
  <c r="H1647" i="5"/>
  <c r="F1647" i="5"/>
  <c r="X1647" i="5"/>
  <c r="F1226" i="5"/>
  <c r="X1226" i="5"/>
  <c r="R1226" i="5"/>
  <c r="J1226" i="5"/>
  <c r="I1226" i="5"/>
  <c r="H1226" i="5"/>
  <c r="H1088" i="5"/>
  <c r="F1088" i="5"/>
  <c r="X1088" i="5"/>
  <c r="R1088" i="5"/>
  <c r="I1088" i="5"/>
  <c r="J1088" i="5"/>
  <c r="H1024" i="5"/>
  <c r="F1024" i="5"/>
  <c r="R1024" i="5"/>
  <c r="J1024" i="5"/>
  <c r="I1024" i="5"/>
  <c r="H1084" i="5"/>
  <c r="F1084" i="5"/>
  <c r="X1084" i="5"/>
  <c r="R1084" i="5"/>
  <c r="J1084" i="5"/>
  <c r="I1084" i="5"/>
  <c r="F968" i="5"/>
  <c r="X968" i="5"/>
  <c r="R968" i="5"/>
  <c r="J968" i="5"/>
  <c r="I968" i="5"/>
  <c r="H968" i="5"/>
  <c r="J989" i="5"/>
  <c r="I989" i="5"/>
  <c r="H989" i="5"/>
  <c r="X989" i="5"/>
  <c r="F989" i="5"/>
  <c r="R989" i="5"/>
  <c r="J1065" i="5"/>
  <c r="I1065" i="5"/>
  <c r="H1065" i="5"/>
  <c r="X1065" i="5"/>
  <c r="R1065" i="5"/>
  <c r="F1065"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90" i="5"/>
  <c r="J390" i="5"/>
  <c r="I390" i="5"/>
  <c r="H390" i="5"/>
  <c r="F390" i="5"/>
  <c r="A24" i="6"/>
  <c r="B68" i="4"/>
  <c r="A49" i="6" s="1"/>
  <c r="B62" i="4"/>
  <c r="A44" i="6"/>
  <c r="B50" i="4"/>
  <c r="A34" i="6"/>
  <c r="B56" i="4"/>
  <c r="A39" i="6" s="1"/>
  <c r="J2487" i="5"/>
  <c r="I2487" i="5"/>
  <c r="X2487" i="5"/>
  <c r="R2487" i="5"/>
  <c r="H2487" i="5"/>
  <c r="F2487" i="5"/>
  <c r="J2500" i="5"/>
  <c r="I2500" i="5"/>
  <c r="H2500" i="5"/>
  <c r="R2500" i="5"/>
  <c r="F2500" i="5"/>
  <c r="I2269" i="5"/>
  <c r="H2269" i="5"/>
  <c r="F2269" i="5"/>
  <c r="X2269" i="5"/>
  <c r="R2269" i="5"/>
  <c r="J2269" i="5"/>
  <c r="J2259" i="5"/>
  <c r="I2259" i="5"/>
  <c r="H2259" i="5"/>
  <c r="X2259" i="5"/>
  <c r="R2259" i="5"/>
  <c r="F2259"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678" i="5"/>
  <c r="H1678" i="5"/>
  <c r="F1678" i="5"/>
  <c r="X1678" i="5"/>
  <c r="R1678" i="5"/>
  <c r="J1678" i="5"/>
  <c r="I1630" i="5"/>
  <c r="H1630" i="5"/>
  <c r="F1630" i="5"/>
  <c r="X1630" i="5"/>
  <c r="J1630" i="5"/>
  <c r="R1630" i="5"/>
  <c r="F1598" i="5"/>
  <c r="X1598" i="5"/>
  <c r="R1598" i="5"/>
  <c r="J1598" i="5"/>
  <c r="I1598" i="5"/>
  <c r="H1598" i="5"/>
  <c r="R1862" i="5"/>
  <c r="J1862" i="5"/>
  <c r="I1862" i="5"/>
  <c r="H1862" i="5"/>
  <c r="F1862" i="5"/>
  <c r="X1862" i="5"/>
  <c r="J1772" i="5"/>
  <c r="I1772" i="5"/>
  <c r="H1772" i="5"/>
  <c r="F1772" i="5"/>
  <c r="X1772" i="5"/>
  <c r="R1772"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R956" i="5"/>
  <c r="I956" i="5"/>
  <c r="J956" i="5"/>
  <c r="H956" i="5"/>
  <c r="R874" i="5"/>
  <c r="I874" i="5"/>
  <c r="H874" i="5"/>
  <c r="X874" i="5"/>
  <c r="J874" i="5"/>
  <c r="F874" i="5"/>
  <c r="F853" i="5"/>
  <c r="X853" i="5"/>
  <c r="R853" i="5"/>
  <c r="I853" i="5"/>
  <c r="J853" i="5"/>
  <c r="H853" i="5"/>
  <c r="I625" i="5"/>
  <c r="H625" i="5"/>
  <c r="F625" i="5"/>
  <c r="X625" i="5"/>
  <c r="R625" i="5"/>
  <c r="J625" i="5"/>
  <c r="J687" i="5"/>
  <c r="I687" i="5"/>
  <c r="X687" i="5"/>
  <c r="R687" i="5"/>
  <c r="H687" i="5"/>
  <c r="F687" i="5"/>
  <c r="X651" i="5"/>
  <c r="R651" i="5"/>
  <c r="J651" i="5"/>
  <c r="I651" i="5"/>
  <c r="H651" i="5"/>
  <c r="F651" i="5"/>
  <c r="X635" i="5"/>
  <c r="R635" i="5"/>
  <c r="J635" i="5"/>
  <c r="I635" i="5"/>
  <c r="H635" i="5"/>
  <c r="F635"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A27" i="6"/>
  <c r="B53" i="4"/>
  <c r="A37" i="6" s="1"/>
  <c r="B65" i="4"/>
  <c r="A47" i="6" s="1"/>
  <c r="B71" i="4"/>
  <c r="A52" i="6"/>
  <c r="B59" i="4"/>
  <c r="A42" i="6"/>
  <c r="H2463" i="5"/>
  <c r="I2463" i="5"/>
  <c r="F2463" i="5"/>
  <c r="X2463" i="5"/>
  <c r="R2463" i="5"/>
  <c r="J2463" i="5"/>
  <c r="F42" i="6"/>
  <c r="H42" i="6" s="1"/>
  <c r="D42" i="6" s="1"/>
  <c r="F68" i="6"/>
  <c r="F32" i="6"/>
  <c r="F52" i="6"/>
  <c r="H52" i="6" s="1"/>
  <c r="D52" i="6" s="1"/>
  <c r="F47" i="6"/>
  <c r="H47" i="6" s="1"/>
  <c r="F37" i="6"/>
  <c r="H37" i="6" s="1"/>
  <c r="F2323" i="5"/>
  <c r="X2323" i="5"/>
  <c r="J2323" i="5"/>
  <c r="R2323" i="5"/>
  <c r="I2323" i="5"/>
  <c r="H2323" i="5"/>
  <c r="I2300" i="5"/>
  <c r="J2300" i="5"/>
  <c r="H2300" i="5"/>
  <c r="F2300" i="5"/>
  <c r="X2300" i="5"/>
  <c r="R2300" i="5"/>
  <c r="R2168" i="5"/>
  <c r="J2168" i="5"/>
  <c r="I2168" i="5"/>
  <c r="H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A15" i="6"/>
  <c r="B33" i="4"/>
  <c r="A20" i="6" s="1"/>
  <c r="J2440" i="5"/>
  <c r="R2440" i="5"/>
  <c r="I2440" i="5"/>
  <c r="X2440" i="5"/>
  <c r="H2440" i="5"/>
  <c r="F2440" i="5"/>
  <c r="H22" i="6"/>
  <c r="K68" i="6"/>
  <c r="F2485" i="5"/>
  <c r="X2485" i="5"/>
  <c r="R2485" i="5"/>
  <c r="J2485" i="5"/>
  <c r="I2485" i="5"/>
  <c r="H2485" i="5"/>
  <c r="J2444" i="5"/>
  <c r="I2444" i="5"/>
  <c r="H2444" i="5"/>
  <c r="R2444" i="5"/>
  <c r="F2444" i="5"/>
  <c r="J2362" i="5"/>
  <c r="H2362" i="5"/>
  <c r="F2362" i="5"/>
  <c r="X2362" i="5"/>
  <c r="R2362" i="5"/>
  <c r="I2362" i="5"/>
  <c r="R2416" i="5"/>
  <c r="J2416" i="5"/>
  <c r="I2416" i="5"/>
  <c r="H2416" i="5"/>
  <c r="F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J2235" i="5"/>
  <c r="I2235" i="5"/>
  <c r="H2235" i="5"/>
  <c r="X2235" i="5"/>
  <c r="R2235" i="5"/>
  <c r="F2235" i="5"/>
  <c r="X2278" i="5"/>
  <c r="J2278" i="5"/>
  <c r="I2278" i="5"/>
  <c r="H2278" i="5"/>
  <c r="F2278" i="5"/>
  <c r="R2278"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1990" i="5"/>
  <c r="J1990" i="5"/>
  <c r="I1990" i="5"/>
  <c r="H1990" i="5"/>
  <c r="F1990" i="5"/>
  <c r="R1870" i="5"/>
  <c r="J1870" i="5"/>
  <c r="I1870" i="5"/>
  <c r="H1870" i="5"/>
  <c r="F1870" i="5"/>
  <c r="X1870" i="5"/>
  <c r="R1733" i="5"/>
  <c r="H1733" i="5"/>
  <c r="F1733" i="5"/>
  <c r="X1733" i="5"/>
  <c r="J1733" i="5"/>
  <c r="I1733" i="5"/>
  <c r="I1718" i="5"/>
  <c r="H1718" i="5"/>
  <c r="F1718" i="5"/>
  <c r="X1718" i="5"/>
  <c r="R1718" i="5"/>
  <c r="J1718" i="5"/>
  <c r="I1702" i="5"/>
  <c r="H1702" i="5"/>
  <c r="F1702" i="5"/>
  <c r="X1702" i="5"/>
  <c r="R1702" i="5"/>
  <c r="J1702" i="5"/>
  <c r="I1670" i="5"/>
  <c r="H1670" i="5"/>
  <c r="F1670" i="5"/>
  <c r="X1670" i="5"/>
  <c r="R1670" i="5"/>
  <c r="J1670" i="5"/>
  <c r="I1654" i="5"/>
  <c r="H1654" i="5"/>
  <c r="F1654" i="5"/>
  <c r="X1654" i="5"/>
  <c r="J1654" i="5"/>
  <c r="R1654" i="5"/>
  <c r="F1622" i="5"/>
  <c r="X1622" i="5"/>
  <c r="R1622" i="5"/>
  <c r="J1622" i="5"/>
  <c r="I1622" i="5"/>
  <c r="H1622" i="5"/>
  <c r="F1606" i="5"/>
  <c r="X1606" i="5"/>
  <c r="R1606" i="5"/>
  <c r="J1606" i="5"/>
  <c r="I1606" i="5"/>
  <c r="H1606"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39" i="5"/>
  <c r="J839" i="5"/>
  <c r="I839" i="5"/>
  <c r="X839" i="5"/>
  <c r="H839" i="5"/>
  <c r="F839" i="5"/>
  <c r="F845" i="5"/>
  <c r="X845" i="5"/>
  <c r="R845" i="5"/>
  <c r="I845" i="5"/>
  <c r="J845" i="5"/>
  <c r="H845" i="5"/>
  <c r="R970" i="5"/>
  <c r="J970" i="5"/>
  <c r="I970" i="5"/>
  <c r="X970" i="5"/>
  <c r="H970" i="5"/>
  <c r="F970" i="5"/>
  <c r="J1097" i="5"/>
  <c r="I1097" i="5"/>
  <c r="H1097" i="5"/>
  <c r="X1097" i="5"/>
  <c r="R1097" i="5"/>
  <c r="F1097" i="5"/>
  <c r="F833" i="5"/>
  <c r="X833" i="5"/>
  <c r="R833" i="5"/>
  <c r="I833" i="5"/>
  <c r="J833" i="5"/>
  <c r="H833" i="5"/>
  <c r="I673" i="5"/>
  <c r="H673" i="5"/>
  <c r="F673" i="5"/>
  <c r="X673" i="5"/>
  <c r="R673" i="5"/>
  <c r="J673" i="5"/>
  <c r="I641" i="5"/>
  <c r="H641" i="5"/>
  <c r="F641" i="5"/>
  <c r="R641" i="5"/>
  <c r="J641" i="5"/>
  <c r="I609" i="5"/>
  <c r="H609" i="5"/>
  <c r="F609" i="5"/>
  <c r="R609" i="5"/>
  <c r="J609" i="5"/>
  <c r="X671" i="5"/>
  <c r="R671" i="5"/>
  <c r="J671" i="5"/>
  <c r="I671" i="5"/>
  <c r="H671" i="5"/>
  <c r="F671" i="5"/>
  <c r="X663" i="5"/>
  <c r="R663" i="5"/>
  <c r="J663" i="5"/>
  <c r="I663" i="5"/>
  <c r="H663" i="5"/>
  <c r="F663" i="5"/>
  <c r="X647" i="5"/>
  <c r="R647" i="5"/>
  <c r="J647" i="5"/>
  <c r="I647" i="5"/>
  <c r="H647" i="5"/>
  <c r="F647" i="5"/>
  <c r="X639" i="5"/>
  <c r="R639" i="5"/>
  <c r="J639" i="5"/>
  <c r="I639" i="5"/>
  <c r="H639" i="5"/>
  <c r="F639"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H581" i="5"/>
  <c r="F581" i="5"/>
  <c r="R581" i="5"/>
  <c r="J581" i="5"/>
  <c r="I581" i="5"/>
  <c r="F505" i="5"/>
  <c r="R505" i="5"/>
  <c r="J505" i="5"/>
  <c r="I505" i="5"/>
  <c r="H505" i="5"/>
  <c r="I597" i="5"/>
  <c r="H597" i="5"/>
  <c r="F597" i="5"/>
  <c r="R597" i="5"/>
  <c r="J597"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F1809" i="5"/>
  <c r="X1809" i="5"/>
  <c r="R1809" i="5"/>
  <c r="J1809" i="5"/>
  <c r="I1809" i="5"/>
  <c r="H1809" i="5"/>
  <c r="I1736" i="5"/>
  <c r="R1736" i="5"/>
  <c r="J1736" i="5"/>
  <c r="H1736" i="5"/>
  <c r="F1736" i="5"/>
  <c r="X1736" i="5"/>
  <c r="R1715" i="5"/>
  <c r="J1715" i="5"/>
  <c r="I1715" i="5"/>
  <c r="H1715" i="5"/>
  <c r="F1715" i="5"/>
  <c r="X171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H1036" i="5"/>
  <c r="F1036" i="5"/>
  <c r="X1036" i="5"/>
  <c r="R1036" i="5"/>
  <c r="J1036" i="5"/>
  <c r="I1036" i="5"/>
  <c r="H1167" i="5"/>
  <c r="R1167" i="5"/>
  <c r="J1167" i="5"/>
  <c r="F1167" i="5"/>
  <c r="I1167" i="5"/>
  <c r="X1167" i="5"/>
  <c r="X923" i="5"/>
  <c r="R923" i="5"/>
  <c r="I923" i="5"/>
  <c r="J923" i="5"/>
  <c r="H923" i="5"/>
  <c r="F923"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A26" i="6"/>
  <c r="B70" i="4"/>
  <c r="A51" i="6"/>
  <c r="B52" i="4"/>
  <c r="A36" i="6" s="1"/>
  <c r="B58" i="4"/>
  <c r="A41" i="6" s="1"/>
  <c r="B64" i="4"/>
  <c r="A46" i="6"/>
  <c r="A14" i="6"/>
  <c r="B32" i="4"/>
  <c r="A19" i="6" s="1"/>
  <c r="D15" i="6"/>
  <c r="C15" i="6"/>
  <c r="H2471" i="5"/>
  <c r="I2471" i="5"/>
  <c r="F2471" i="5"/>
  <c r="X2471" i="5"/>
  <c r="R2471" i="5"/>
  <c r="J2471" i="5"/>
  <c r="H2486" i="5"/>
  <c r="I2486" i="5"/>
  <c r="F2486" i="5"/>
  <c r="R2486" i="5"/>
  <c r="J2486" i="5"/>
  <c r="X2486"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11" i="5"/>
  <c r="X2211" i="5"/>
  <c r="R2211" i="5"/>
  <c r="J2211" i="5"/>
  <c r="I2211" i="5"/>
  <c r="F2211" i="5"/>
  <c r="J2120" i="5"/>
  <c r="I2120" i="5"/>
  <c r="H2120" i="5"/>
  <c r="R2120" i="5"/>
  <c r="F2120" i="5"/>
  <c r="X2120"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R2014" i="5"/>
  <c r="J2014" i="5"/>
  <c r="I2014" i="5"/>
  <c r="H2014" i="5"/>
  <c r="F2014" i="5"/>
  <c r="X2014" i="5"/>
  <c r="R1858" i="5"/>
  <c r="J1858" i="5"/>
  <c r="I1858" i="5"/>
  <c r="H1858" i="5"/>
  <c r="F1858" i="5"/>
  <c r="X1858" i="5"/>
  <c r="R1731" i="5"/>
  <c r="J1731" i="5"/>
  <c r="I1731" i="5"/>
  <c r="H1731" i="5"/>
  <c r="F1731" i="5"/>
  <c r="X1731" i="5"/>
  <c r="J1417" i="5"/>
  <c r="I1417" i="5"/>
  <c r="R1417" i="5"/>
  <c r="H1417" i="5"/>
  <c r="F1417" i="5"/>
  <c r="X1417"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H1340" i="5"/>
  <c r="J1340" i="5"/>
  <c r="I1340" i="5"/>
  <c r="I1500" i="5"/>
  <c r="H1500" i="5"/>
  <c r="F1500" i="5"/>
  <c r="X1500" i="5"/>
  <c r="J1500" i="5"/>
  <c r="R1500"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A16" i="6"/>
  <c r="B34" i="4"/>
  <c r="A21" i="6" s="1"/>
  <c r="F44" i="6"/>
  <c r="H44" i="6" s="1"/>
  <c r="D44" i="6" s="1"/>
  <c r="F34" i="6"/>
  <c r="H34" i="6" s="1"/>
  <c r="F39" i="6"/>
  <c r="F54" i="6"/>
  <c r="F65" i="6"/>
  <c r="F49" i="6"/>
  <c r="F29" i="6"/>
  <c r="H29" i="6"/>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090" i="5"/>
  <c r="X2090" i="5"/>
  <c r="I2090" i="5"/>
  <c r="H2090" i="5"/>
  <c r="R2090" i="5"/>
  <c r="J2090" i="5"/>
  <c r="I2147" i="5"/>
  <c r="H2147" i="5"/>
  <c r="F2147" i="5"/>
  <c r="R2147" i="5"/>
  <c r="J2147" i="5"/>
  <c r="X2147" i="5"/>
  <c r="R2144" i="5"/>
  <c r="J2144" i="5"/>
  <c r="I2144" i="5"/>
  <c r="H2144" i="5"/>
  <c r="F2144" i="5"/>
  <c r="X2144" i="5"/>
  <c r="R2068" i="5"/>
  <c r="J2068" i="5"/>
  <c r="H2068" i="5"/>
  <c r="F2068" i="5"/>
  <c r="X2068" i="5"/>
  <c r="I2068" i="5"/>
  <c r="I2049" i="5"/>
  <c r="H2049" i="5"/>
  <c r="F2049" i="5"/>
  <c r="X2049" i="5"/>
  <c r="R2049" i="5"/>
  <c r="J2049"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R1714" i="5"/>
  <c r="J1714" i="5"/>
  <c r="I1682" i="5"/>
  <c r="H1682" i="5"/>
  <c r="F1682" i="5"/>
  <c r="X1682" i="5"/>
  <c r="R1682" i="5"/>
  <c r="J1682" i="5"/>
  <c r="I1666" i="5"/>
  <c r="H1666" i="5"/>
  <c r="F1666" i="5"/>
  <c r="X1666" i="5"/>
  <c r="R1666" i="5"/>
  <c r="J1666" i="5"/>
  <c r="I1634" i="5"/>
  <c r="H1634" i="5"/>
  <c r="F1634" i="5"/>
  <c r="X1634" i="5"/>
  <c r="R1634" i="5"/>
  <c r="J1634" i="5"/>
  <c r="F1618" i="5"/>
  <c r="X1618" i="5"/>
  <c r="R1618" i="5"/>
  <c r="J1618" i="5"/>
  <c r="I1618" i="5"/>
  <c r="H1618" i="5"/>
  <c r="F1586" i="5"/>
  <c r="X1586" i="5"/>
  <c r="R1586" i="5"/>
  <c r="J1586" i="5"/>
  <c r="I1586" i="5"/>
  <c r="H1586" i="5"/>
  <c r="F1570" i="5"/>
  <c r="X1570" i="5"/>
  <c r="R1570" i="5"/>
  <c r="J1570" i="5"/>
  <c r="I1570" i="5"/>
  <c r="H1570"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R1540" i="5"/>
  <c r="J1540" i="5"/>
  <c r="J1433" i="5"/>
  <c r="I1433" i="5"/>
  <c r="H1433" i="5"/>
  <c r="R1433" i="5"/>
  <c r="F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18" i="5"/>
  <c r="X1318" i="5"/>
  <c r="R1318" i="5"/>
  <c r="J1318" i="5"/>
  <c r="I1318" i="5"/>
  <c r="H1318" i="5"/>
  <c r="F1310" i="5"/>
  <c r="R1310" i="5"/>
  <c r="J1310" i="5"/>
  <c r="I1310" i="5"/>
  <c r="H1310" i="5"/>
  <c r="F1294" i="5"/>
  <c r="X1294" i="5"/>
  <c r="R1294" i="5"/>
  <c r="J1294" i="5"/>
  <c r="I1294" i="5"/>
  <c r="H1294" i="5"/>
  <c r="F1286" i="5"/>
  <c r="X1286" i="5"/>
  <c r="R1286" i="5"/>
  <c r="J1286" i="5"/>
  <c r="I1286" i="5"/>
  <c r="H1286"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1153" i="5"/>
  <c r="J1153" i="5"/>
  <c r="I1153" i="5"/>
  <c r="H1153" i="5"/>
  <c r="X1153" i="5"/>
  <c r="F1153"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S566" i="5"/>
  <c r="S412" i="5"/>
  <c r="S542" i="5"/>
  <c r="S482" i="5"/>
  <c r="S546" i="5"/>
  <c r="S563" i="5"/>
  <c r="S459" i="5"/>
  <c r="S499" i="5"/>
  <c r="S455" i="5"/>
  <c r="S495" i="5"/>
  <c r="S508" i="5"/>
  <c r="S523" i="5"/>
  <c r="S535" i="5"/>
  <c r="S476" i="5"/>
  <c r="S492" i="5"/>
  <c r="S456" i="5"/>
  <c r="S504" i="5"/>
  <c r="S483" i="5"/>
  <c r="S488" i="5"/>
  <c r="S590" i="5"/>
  <c r="S530" i="5"/>
  <c r="S480" i="5"/>
  <c r="S531" i="5"/>
  <c r="S399" i="5"/>
  <c r="S528" i="5"/>
  <c r="S516" i="5"/>
  <c r="S594" i="5"/>
  <c r="S507" i="5"/>
  <c r="S451" i="5"/>
  <c r="S582" i="5"/>
  <c r="S500" i="5"/>
  <c r="S512" i="5"/>
  <c r="S503" i="5"/>
  <c r="S478" i="5"/>
  <c r="S514" i="5"/>
  <c r="S558" i="5"/>
  <c r="S559" i="5"/>
  <c r="S487" i="5"/>
  <c r="S551" i="5"/>
  <c r="S519" i="5"/>
  <c r="S547" i="5"/>
  <c r="S544" i="5"/>
  <c r="S526" i="5"/>
  <c r="S540" i="5"/>
  <c r="S520" i="5"/>
  <c r="S550" i="5"/>
  <c r="S536" i="5"/>
  <c r="S498" i="5"/>
  <c r="S484" i="5"/>
  <c r="S471" i="5"/>
  <c r="S515" i="5"/>
  <c r="S555" i="5"/>
  <c r="S570" i="5"/>
  <c r="S527" i="5"/>
  <c r="X589" i="5"/>
  <c r="X354" i="5"/>
  <c r="X597" i="5"/>
  <c r="S597" i="5"/>
  <c r="X505"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176" i="5"/>
  <c r="X362" i="5"/>
  <c r="X522" i="5"/>
  <c r="X244" i="5"/>
  <c r="X276" i="5"/>
  <c r="X378" i="5"/>
  <c r="X567" i="5"/>
  <c r="X151" i="5"/>
  <c r="X596" i="5"/>
  <c r="X91" i="5"/>
  <c r="X281" i="5"/>
  <c r="X524" i="5"/>
  <c r="X103" i="5"/>
  <c r="X320" i="5"/>
  <c r="X212" i="5"/>
  <c r="X339" i="5"/>
  <c r="X454" i="5"/>
  <c r="X406" i="5"/>
  <c r="X188" i="5"/>
  <c r="X370" i="5"/>
  <c r="X565" i="5"/>
  <c r="X359" i="5"/>
  <c r="X366" i="5"/>
  <c r="X517" i="5"/>
  <c r="X328" i="5"/>
  <c r="X591" i="5"/>
  <c r="X204"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X224" i="5"/>
  <c r="X256" i="5"/>
  <c r="X288" i="5"/>
  <c r="X367" i="5"/>
  <c r="X390" i="5"/>
  <c r="X525" i="5"/>
  <c r="X475" i="5"/>
  <c r="X490" i="5"/>
  <c r="X537" i="5"/>
  <c r="X116" i="5"/>
  <c r="X236" i="5"/>
  <c r="X268" i="5"/>
  <c r="X300" i="5"/>
  <c r="X469" i="5"/>
  <c r="X529" i="5"/>
  <c r="X431" i="5"/>
  <c r="X305" i="5"/>
  <c r="X277" i="5"/>
  <c r="X334" i="5"/>
  <c r="X297" i="5"/>
  <c r="X207" i="5"/>
  <c r="X194" i="5"/>
  <c r="X306" i="5"/>
  <c r="X395" i="5"/>
  <c r="X115" i="5"/>
  <c r="X533" i="5"/>
  <c r="S533" i="5"/>
  <c r="X438" i="5"/>
  <c r="X485" i="5"/>
  <c r="X148" i="5"/>
  <c r="X458" i="5"/>
  <c r="X513" i="5"/>
  <c r="X609" i="5"/>
  <c r="X561" i="5"/>
  <c r="X386" i="5"/>
  <c r="X545" i="5"/>
  <c r="X575" i="5"/>
  <c r="X216" i="5"/>
  <c r="X534" i="5"/>
  <c r="X355" i="5"/>
  <c r="X541" i="5"/>
  <c r="X588" i="5"/>
  <c r="X330" i="5"/>
  <c r="X391" i="5"/>
  <c r="S60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102" i="5"/>
  <c r="X189" i="5"/>
  <c r="X128" i="5"/>
  <c r="X422" i="5"/>
  <c r="X571" i="5"/>
  <c r="X418" i="5"/>
  <c r="X172" i="5"/>
  <c r="X581" i="5"/>
  <c r="X607" i="5"/>
  <c r="S607" i="5"/>
  <c r="X426" i="5"/>
  <c r="X489" i="5"/>
  <c r="X579" i="5"/>
  <c r="X557" i="5"/>
  <c r="X501" i="5"/>
  <c r="X342" i="5"/>
  <c r="X473" i="5"/>
  <c r="X442" i="5"/>
  <c r="X132" i="5"/>
  <c r="X324" i="5"/>
  <c r="X509" i="5"/>
  <c r="X303" i="5"/>
  <c r="X211" i="5"/>
  <c r="X435" i="5"/>
  <c r="X576" i="5"/>
  <c r="X43" i="5"/>
  <c r="X215" i="5"/>
  <c r="X580" i="5"/>
  <c r="X201" i="5"/>
  <c r="X556" i="5"/>
  <c r="X87" i="5"/>
  <c r="X314" i="5"/>
  <c r="X463" i="5"/>
  <c r="X136" i="5"/>
  <c r="X474" i="5"/>
  <c r="X593" i="5"/>
  <c r="X414" i="5"/>
  <c r="X160" i="5"/>
  <c r="X460" i="5"/>
  <c r="X196" i="5"/>
  <c r="X240" i="5"/>
  <c r="X272" i="5"/>
  <c r="X585" i="5"/>
  <c r="X120" i="5"/>
  <c r="X252" i="5"/>
  <c r="X284" i="5"/>
  <c r="X583" i="5"/>
  <c r="X419" i="5"/>
  <c r="X261" i="5"/>
  <c r="X293" i="5"/>
  <c r="X239" i="5"/>
  <c r="X608" i="5"/>
  <c r="X71" i="5"/>
  <c r="X265" i="5"/>
  <c r="X574" i="5"/>
  <c r="H39" i="6"/>
  <c r="C39" i="6" s="1"/>
  <c r="D39" i="6"/>
  <c r="H26" i="6"/>
  <c r="H24" i="6"/>
  <c r="C24" i="6"/>
  <c r="H40" i="6"/>
  <c r="D40" i="6"/>
  <c r="H31" i="6"/>
  <c r="D31" i="6" s="1"/>
  <c r="C31" i="6"/>
  <c r="C29" i="6"/>
  <c r="D29" i="6"/>
  <c r="AB12" i="5"/>
  <c r="AB9" i="5"/>
  <c r="AB10" i="5"/>
  <c r="AB14" i="5"/>
  <c r="AB17" i="5"/>
  <c r="AB16" i="5"/>
  <c r="AB8" i="5"/>
  <c r="AB13" i="5"/>
  <c r="AB15" i="5"/>
  <c r="AB11" i="5"/>
  <c r="AB7" i="5"/>
  <c r="H49" i="6"/>
  <c r="H32" i="6"/>
  <c r="C45" i="6"/>
  <c r="D19" i="6"/>
  <c r="C19" i="6"/>
  <c r="K65" i="6"/>
  <c r="D24" i="6"/>
  <c r="X100" i="5"/>
  <c r="C42" i="6"/>
  <c r="C40" i="6"/>
  <c r="C41" i="6"/>
  <c r="C2" i="6"/>
  <c r="B2" i="6"/>
  <c r="F57" i="6"/>
  <c r="H57" i="6" s="1"/>
  <c r="H54" i="6"/>
  <c r="F62" i="6"/>
  <c r="H62" i="6" s="1"/>
  <c r="D62" i="6" s="1"/>
  <c r="F58" i="6"/>
  <c r="H58" i="6"/>
  <c r="F60" i="6"/>
  <c r="H60" i="6" s="1"/>
  <c r="F63" i="6"/>
  <c r="H63" i="6"/>
  <c r="C63" i="6" s="1"/>
  <c r="F59" i="6"/>
  <c r="H59" i="6"/>
  <c r="F55" i="6"/>
  <c r="F56" i="6" s="1"/>
  <c r="H56" i="6" s="1"/>
  <c r="D25" i="6"/>
  <c r="C25" i="6"/>
  <c r="D21" i="6"/>
  <c r="C21" i="6"/>
  <c r="D22" i="6"/>
  <c r="C22" i="6"/>
  <c r="C52" i="6"/>
  <c r="C50" i="6"/>
  <c r="C44" i="6"/>
  <c r="S430" i="5"/>
  <c r="S443" i="5"/>
  <c r="S419" i="5"/>
  <c r="S589" i="5"/>
  <c r="S521" i="5"/>
  <c r="S472" i="5"/>
  <c r="S596" i="5"/>
  <c r="S496" i="5"/>
  <c r="S591" i="5"/>
  <c r="S439" i="5"/>
  <c r="S403" i="5"/>
  <c r="S569" i="5"/>
  <c r="S553" i="5"/>
  <c r="S525" i="5"/>
  <c r="S469" i="5"/>
  <c r="S562" i="5"/>
  <c r="S394" i="5"/>
  <c r="S463" i="5"/>
  <c r="S477" i="5"/>
  <c r="S571" i="5"/>
  <c r="S579" i="5"/>
  <c r="S473" i="5"/>
  <c r="S576" i="5"/>
  <c r="S608" i="5"/>
  <c r="S465" i="5"/>
  <c r="S493" i="5"/>
  <c r="S398" i="5"/>
  <c r="S402" i="5"/>
  <c r="S467" i="5"/>
  <c r="S517" i="5"/>
  <c r="S423" i="5"/>
  <c r="S475" i="5"/>
  <c r="S529" i="5"/>
  <c r="S458" i="5"/>
  <c r="S534" i="5"/>
  <c r="S587" i="5"/>
  <c r="S554" i="5"/>
  <c r="S509" i="5"/>
  <c r="S522" i="5"/>
  <c r="S565" i="5"/>
  <c r="S447" i="5"/>
  <c r="S481" i="5"/>
  <c r="S592" i="5"/>
  <c r="S438" i="5"/>
  <c r="S545" i="5"/>
  <c r="S391" i="5"/>
  <c r="S450" i="5"/>
  <c r="S442" i="5"/>
  <c r="S415" i="5"/>
  <c r="S435" i="5"/>
  <c r="S414" i="5"/>
  <c r="S462" i="5"/>
  <c r="S502" i="5"/>
  <c r="S538" i="5"/>
  <c r="S486" i="5"/>
  <c r="S407" i="5"/>
  <c r="S410" i="5"/>
  <c r="S567" i="5"/>
  <c r="S578" i="5"/>
  <c r="S454" i="5"/>
  <c r="S595" i="5"/>
  <c r="S490" i="5"/>
  <c r="S431" i="5"/>
  <c r="S513" i="5"/>
  <c r="S418" i="5"/>
  <c r="S557" i="5"/>
  <c r="S556" i="5"/>
  <c r="S549" i="5"/>
  <c r="S581" i="5"/>
  <c r="S580" i="5"/>
  <c r="S411" i="5"/>
  <c r="S446" i="5"/>
  <c r="S537" i="5"/>
  <c r="S485" i="5"/>
  <c r="S541" i="5"/>
  <c r="S573" i="5"/>
  <c r="S426" i="5"/>
  <c r="S501" i="5"/>
  <c r="S460" i="5"/>
  <c r="S561" i="5"/>
  <c r="S422" i="5"/>
  <c r="S574" i="5"/>
  <c r="S505" i="5"/>
  <c r="S577" i="5"/>
  <c r="S466" i="5"/>
  <c r="S427" i="5"/>
  <c r="S518" i="5"/>
  <c r="S524" i="5"/>
  <c r="S406" i="5"/>
  <c r="S506" i="5"/>
  <c r="S390" i="5"/>
  <c r="S395" i="5"/>
  <c r="S609" i="5"/>
  <c r="S575" i="5"/>
  <c r="S497" i="5"/>
  <c r="S434" i="5"/>
  <c r="S474" i="5"/>
  <c r="S585" i="5"/>
  <c r="S583" i="5"/>
  <c r="S588" i="5"/>
  <c r="S489" i="5"/>
  <c r="S593" i="5"/>
  <c r="C46" i="6"/>
  <c r="C34" i="6"/>
  <c r="D34" i="6"/>
  <c r="C30" i="6"/>
  <c r="C32" i="6"/>
  <c r="D32" i="6"/>
  <c r="R13" i="5"/>
  <c r="F13" i="5"/>
  <c r="C60" i="6"/>
  <c r="D60" i="6"/>
  <c r="D58" i="6"/>
  <c r="C58" i="6"/>
  <c r="D63" i="6"/>
  <c r="C62" i="6"/>
  <c r="C54" i="6"/>
  <c r="D54" i="6"/>
  <c r="D59" i="6"/>
  <c r="C59" i="6"/>
  <c r="X13" i="5"/>
  <c r="X10" i="5"/>
  <c r="X9" i="5"/>
  <c r="X12" i="5"/>
  <c r="X14" i="5"/>
  <c r="X17" i="5"/>
  <c r="X11" i="5"/>
  <c r="X15" i="5"/>
  <c r="X8" i="5"/>
  <c r="X7" i="5"/>
  <c r="X16" i="5"/>
  <c r="S8" i="5"/>
  <c r="S12" i="5"/>
  <c r="S16" i="5"/>
  <c r="S20" i="5"/>
  <c r="S24" i="5"/>
  <c r="S28" i="5"/>
  <c r="S32" i="5"/>
  <c r="S36" i="5"/>
  <c r="S40" i="5"/>
  <c r="S44" i="5"/>
  <c r="S48" i="5"/>
  <c r="S52" i="5"/>
  <c r="S56" i="5"/>
  <c r="S60" i="5"/>
  <c r="S64" i="5"/>
  <c r="S9" i="5"/>
  <c r="S13" i="5"/>
  <c r="S17" i="5"/>
  <c r="S21" i="5"/>
  <c r="S25" i="5"/>
  <c r="S29" i="5"/>
  <c r="S33" i="5"/>
  <c r="S37" i="5"/>
  <c r="S41" i="5"/>
  <c r="S45" i="5"/>
  <c r="S49" i="5"/>
  <c r="S53" i="5"/>
  <c r="S57" i="5"/>
  <c r="S61" i="5"/>
  <c r="S65" i="5"/>
  <c r="S69" i="5"/>
  <c r="S73" i="5"/>
  <c r="S77" i="5"/>
  <c r="S81" i="5"/>
  <c r="S85" i="5"/>
  <c r="S89" i="5"/>
  <c r="S93" i="5"/>
  <c r="S97" i="5"/>
  <c r="S10" i="5"/>
  <c r="S14" i="5"/>
  <c r="S18" i="5"/>
  <c r="S22" i="5"/>
  <c r="S26" i="5"/>
  <c r="S30" i="5"/>
  <c r="S34" i="5"/>
  <c r="S38" i="5"/>
  <c r="S42" i="5"/>
  <c r="S46" i="5"/>
  <c r="S50" i="5"/>
  <c r="S54" i="5"/>
  <c r="S58" i="5"/>
  <c r="S62" i="5"/>
  <c r="S66" i="5"/>
  <c r="S70" i="5"/>
  <c r="S74" i="5"/>
  <c r="S78" i="5"/>
  <c r="S82" i="5"/>
  <c r="S86" i="5"/>
  <c r="S90" i="5"/>
  <c r="S6" i="5"/>
  <c r="S7" i="5"/>
  <c r="S11" i="5"/>
  <c r="S15" i="5"/>
  <c r="S19" i="5"/>
  <c r="S23" i="5"/>
  <c r="S27" i="5"/>
  <c r="S31" i="5"/>
  <c r="S35" i="5"/>
  <c r="S39" i="5"/>
  <c r="S43" i="5"/>
  <c r="S47" i="5"/>
  <c r="S51" i="5"/>
  <c r="S55" i="5"/>
  <c r="S59" i="5"/>
  <c r="S63" i="5"/>
  <c r="S67" i="5"/>
  <c r="S71" i="5"/>
  <c r="S75" i="5"/>
  <c r="S79" i="5"/>
  <c r="S83" i="5"/>
  <c r="S87" i="5"/>
  <c r="S91" i="5"/>
  <c r="S95" i="5"/>
  <c r="S99" i="5"/>
  <c r="S103" i="5"/>
  <c r="S107" i="5"/>
  <c r="S111" i="5"/>
  <c r="S115" i="5"/>
  <c r="S120" i="5"/>
  <c r="S80" i="5"/>
  <c r="S110" i="5"/>
  <c r="S125" i="5"/>
  <c r="S130" i="5"/>
  <c r="S135" i="5"/>
  <c r="S149" i="5"/>
  <c r="S154" i="5"/>
  <c r="S159" i="5"/>
  <c r="S173" i="5"/>
  <c r="S200" i="5"/>
  <c r="S213" i="5"/>
  <c r="S226" i="5"/>
  <c r="S235" i="5"/>
  <c r="S248" i="5"/>
  <c r="S261" i="5"/>
  <c r="S274" i="5"/>
  <c r="S283" i="5"/>
  <c r="S296" i="5"/>
  <c r="S309" i="5"/>
  <c r="S335" i="5"/>
  <c r="S348" i="5"/>
  <c r="S361" i="5"/>
  <c r="S94" i="5"/>
  <c r="S100" i="5"/>
  <c r="S105" i="5"/>
  <c r="S116" i="5"/>
  <c r="S140" i="5"/>
  <c r="S164" i="5"/>
  <c r="S196" i="5"/>
  <c r="S209" i="5"/>
  <c r="S88" i="5"/>
  <c r="S121" i="5"/>
  <c r="S126" i="5"/>
  <c r="S131" i="5"/>
  <c r="S145" i="5"/>
  <c r="S150" i="5"/>
  <c r="S155" i="5"/>
  <c r="S169" i="5"/>
  <c r="S174" i="5"/>
  <c r="S68" i="5"/>
  <c r="S106" i="5"/>
  <c r="S136" i="5"/>
  <c r="S160" i="5"/>
  <c r="S201" i="5"/>
  <c r="S214" i="5"/>
  <c r="S101" i="5"/>
  <c r="S112" i="5"/>
  <c r="S117" i="5"/>
  <c r="S122" i="5"/>
  <c r="S127" i="5"/>
  <c r="S141" i="5"/>
  <c r="S146" i="5"/>
  <c r="S151" i="5"/>
  <c r="S165" i="5"/>
  <c r="S170" i="5"/>
  <c r="S175" i="5"/>
  <c r="S180" i="5"/>
  <c r="S197" i="5"/>
  <c r="S210" i="5"/>
  <c r="S219" i="5"/>
  <c r="S232" i="5"/>
  <c r="S76" i="5"/>
  <c r="S96" i="5"/>
  <c r="S102" i="5"/>
  <c r="S118" i="5"/>
  <c r="S123" i="5"/>
  <c r="S137" i="5"/>
  <c r="S142" i="5"/>
  <c r="S147" i="5"/>
  <c r="S161" i="5"/>
  <c r="S166" i="5"/>
  <c r="S171" i="5"/>
  <c r="S187" i="5"/>
  <c r="S193" i="5"/>
  <c r="S202" i="5"/>
  <c r="S211" i="5"/>
  <c r="S224" i="5"/>
  <c r="S98" i="5"/>
  <c r="S114" i="5"/>
  <c r="S138" i="5"/>
  <c r="S157" i="5"/>
  <c r="S167" i="5"/>
  <c r="S176" i="5"/>
  <c r="S233" i="5"/>
  <c r="S238" i="5"/>
  <c r="S243" i="5"/>
  <c r="S262" i="5"/>
  <c r="S267" i="5"/>
  <c r="S281" i="5"/>
  <c r="S300" i="5"/>
  <c r="S305" i="5"/>
  <c r="S327" i="5"/>
  <c r="S332" i="5"/>
  <c r="S346" i="5"/>
  <c r="S351" i="5"/>
  <c r="S365" i="5"/>
  <c r="S374" i="5"/>
  <c r="S128" i="5"/>
  <c r="S148" i="5"/>
  <c r="S208" i="5"/>
  <c r="S216" i="5"/>
  <c r="S222" i="5"/>
  <c r="S228" i="5"/>
  <c r="S253" i="5"/>
  <c r="S272" i="5"/>
  <c r="S286" i="5"/>
  <c r="S291" i="5"/>
  <c r="S310" i="5"/>
  <c r="S337" i="5"/>
  <c r="S356" i="5"/>
  <c r="S370" i="5"/>
  <c r="S84" i="5"/>
  <c r="S139" i="5"/>
  <c r="S158" i="5"/>
  <c r="S239" i="5"/>
  <c r="S244" i="5"/>
  <c r="S258" i="5"/>
  <c r="S263" i="5"/>
  <c r="S277" i="5"/>
  <c r="S301" i="5"/>
  <c r="S342" i="5"/>
  <c r="S347" i="5"/>
  <c r="S366" i="5"/>
  <c r="S379" i="5"/>
  <c r="S168" i="5"/>
  <c r="S177" i="5"/>
  <c r="S223" i="5"/>
  <c r="S229" i="5"/>
  <c r="S234" i="5"/>
  <c r="S249" i="5"/>
  <c r="S268" i="5"/>
  <c r="S282" i="5"/>
  <c r="S287" i="5"/>
  <c r="S292" i="5"/>
  <c r="S306" i="5"/>
  <c r="S311" i="5"/>
  <c r="S328" i="5"/>
  <c r="S333" i="5"/>
  <c r="S352" i="5"/>
  <c r="S357" i="5"/>
  <c r="S375" i="5"/>
  <c r="S119" i="5"/>
  <c r="S129" i="5"/>
  <c r="S203" i="5"/>
  <c r="S217" i="5"/>
  <c r="S240" i="5"/>
  <c r="S254" i="5"/>
  <c r="S259" i="5"/>
  <c r="S273" i="5"/>
  <c r="S297" i="5"/>
  <c r="S338" i="5"/>
  <c r="S343" i="5"/>
  <c r="S362" i="5"/>
  <c r="S371" i="5"/>
  <c r="S104" i="5"/>
  <c r="S132" i="5"/>
  <c r="S152" i="5"/>
  <c r="S245" i="5"/>
  <c r="S264" i="5"/>
  <c r="S278" i="5"/>
  <c r="S288" i="5"/>
  <c r="S302" i="5"/>
  <c r="S307" i="5"/>
  <c r="S353" i="5"/>
  <c r="S367" i="5"/>
  <c r="S380" i="5"/>
  <c r="S386" i="5"/>
  <c r="S108" i="5"/>
  <c r="S143" i="5"/>
  <c r="S162" i="5"/>
  <c r="S218" i="5"/>
  <c r="S230" i="5"/>
  <c r="S250" i="5"/>
  <c r="S255" i="5"/>
  <c r="S269" i="5"/>
  <c r="S279" i="5"/>
  <c r="S293" i="5"/>
  <c r="S312" i="5"/>
  <c r="S334" i="5"/>
  <c r="S339" i="5"/>
  <c r="S344" i="5"/>
  <c r="S358" i="5"/>
  <c r="S363" i="5"/>
  <c r="S376" i="5"/>
  <c r="S133" i="5"/>
  <c r="S172" i="5"/>
  <c r="S204" i="5"/>
  <c r="S212" i="5"/>
  <c r="S225" i="5"/>
  <c r="S231" i="5"/>
  <c r="S242" i="5"/>
  <c r="S276" i="5"/>
  <c r="S289" i="5"/>
  <c r="S92" i="5"/>
  <c r="S163" i="5"/>
  <c r="S266" i="5"/>
  <c r="S331" i="5"/>
  <c r="S341" i="5"/>
  <c r="S354" i="5"/>
  <c r="S134" i="5"/>
  <c r="S256" i="5"/>
  <c r="S303" i="5"/>
  <c r="S313" i="5"/>
  <c r="S215" i="5"/>
  <c r="S246" i="5"/>
  <c r="S280" i="5"/>
  <c r="S290" i="5"/>
  <c r="S355" i="5"/>
  <c r="S377" i="5"/>
  <c r="S109" i="5"/>
  <c r="S144" i="5"/>
  <c r="S206" i="5"/>
  <c r="S285" i="5"/>
  <c r="S304" i="5"/>
  <c r="S372" i="5"/>
  <c r="S124" i="5"/>
  <c r="S207" i="5"/>
  <c r="S237" i="5"/>
  <c r="S271" i="5"/>
  <c r="S359" i="5"/>
  <c r="S252" i="5"/>
  <c r="S345" i="5"/>
  <c r="S220" i="5"/>
  <c r="S257" i="5"/>
  <c r="S308" i="5"/>
  <c r="S373" i="5"/>
  <c r="S241" i="5"/>
  <c r="S260" i="5"/>
  <c r="S275" i="5"/>
  <c r="S320" i="5"/>
  <c r="S360" i="5"/>
  <c r="S72" i="5"/>
  <c r="S294" i="5"/>
  <c r="S349" i="5"/>
  <c r="S153" i="5"/>
  <c r="S221" i="5"/>
  <c r="S198" i="5"/>
  <c r="S295" i="5"/>
  <c r="S364" i="5"/>
  <c r="S378" i="5"/>
  <c r="S299" i="5"/>
  <c r="S251" i="5"/>
  <c r="S113" i="5"/>
  <c r="S314" i="5"/>
  <c r="S368" i="5"/>
  <c r="S199" i="5"/>
  <c r="S265" i="5"/>
  <c r="S156" i="5"/>
  <c r="S205" i="5"/>
  <c r="S270" i="5"/>
  <c r="S369" i="5"/>
  <c r="S336" i="5"/>
  <c r="S284" i="5"/>
  <c r="S324" i="5"/>
  <c r="S5" i="5"/>
  <c r="S227" i="5"/>
  <c r="S350" i="5"/>
  <c r="S236" i="5"/>
  <c r="S247" i="5"/>
  <c r="S298" i="5"/>
  <c r="S340" i="5"/>
  <c r="G64" i="6" a="1"/>
  <c r="S190" i="5"/>
  <c r="S179" i="5"/>
  <c r="S383" i="5"/>
  <c r="S195" i="5"/>
  <c r="S317" i="5"/>
  <c r="S185" i="5"/>
  <c r="S319" i="5"/>
  <c r="S329" i="5"/>
  <c r="S182" i="5"/>
  <c r="S322" i="5"/>
  <c r="S321" i="5"/>
  <c r="S326" i="5"/>
  <c r="S318" i="5"/>
  <c r="S325" i="5"/>
  <c r="S323" i="5"/>
  <c r="S316" i="5"/>
  <c r="S315" i="5"/>
  <c r="S387" i="5"/>
  <c r="S186" i="5"/>
  <c r="S381" i="5"/>
  <c r="S183" i="5"/>
  <c r="S384" i="5"/>
  <c r="S194" i="5"/>
  <c r="S189" i="5"/>
  <c r="S178" i="5"/>
  <c r="S382" i="5"/>
  <c r="S330" i="5"/>
  <c r="S184" i="5"/>
  <c r="S188" i="5"/>
  <c r="S385" i="5"/>
  <c r="S181" i="5"/>
  <c r="S191" i="5"/>
  <c r="S192" i="5"/>
  <c r="G64" i="6" l="1"/>
  <c r="B64" i="6" s="1"/>
  <c r="D57" i="6"/>
  <c r="C57" i="6"/>
  <c r="D56" i="6"/>
  <c r="C56" i="6"/>
  <c r="D47" i="6"/>
  <c r="C47" i="6"/>
  <c r="H55" i="6"/>
  <c r="D26" i="6"/>
  <c r="C26" i="6"/>
  <c r="C49" i="6"/>
  <c r="D49" i="6"/>
  <c r="D37" i="6"/>
  <c r="C37" i="6"/>
  <c r="D20" i="6"/>
  <c r="K66" i="6"/>
  <c r="C20" i="6"/>
  <c r="D27" i="6"/>
  <c r="C27" i="6"/>
  <c r="H35" i="6"/>
  <c r="H36" i="6"/>
  <c r="H64" i="6"/>
  <c r="G2407" i="5"/>
  <c r="G1483" i="5"/>
  <c r="G1099" i="5"/>
  <c r="I2186" i="5"/>
  <c r="G2475" i="5"/>
  <c r="G2263" i="5"/>
  <c r="G2230" i="5"/>
  <c r="G2203" i="5"/>
  <c r="G1879" i="5"/>
  <c r="G1663" i="5"/>
  <c r="G1423" i="5"/>
  <c r="R2453" i="5"/>
  <c r="J2453" i="5"/>
  <c r="E2368" i="5"/>
  <c r="X2368" i="5" s="1"/>
  <c r="G2368" i="5"/>
  <c r="E2342" i="5"/>
  <c r="X2342" i="5" s="1"/>
  <c r="I2342" i="5"/>
  <c r="G2297" i="5"/>
  <c r="E2297" i="5"/>
  <c r="X2297" i="5" s="1"/>
  <c r="J2297" i="5"/>
  <c r="E2207" i="5"/>
  <c r="X2207" i="5" s="1"/>
  <c r="G2207" i="5"/>
  <c r="E2036" i="5"/>
  <c r="X2036" i="5" s="1"/>
  <c r="F2036" i="5"/>
  <c r="I2036" i="5"/>
  <c r="H2036" i="5"/>
  <c r="G2036" i="5"/>
  <c r="E1696" i="5"/>
  <c r="X1696" i="5" s="1"/>
  <c r="G1696" i="5"/>
  <c r="E1479" i="5"/>
  <c r="X1479" i="5" s="1"/>
  <c r="G1479" i="5"/>
  <c r="J1479" i="5"/>
  <c r="E1366" i="5"/>
  <c r="X1366" i="5" s="1"/>
  <c r="G592" i="5"/>
  <c r="E592" i="5"/>
  <c r="X592" i="5" s="1"/>
  <c r="E456" i="5"/>
  <c r="X456" i="5" s="1"/>
  <c r="R456" i="5"/>
  <c r="I456" i="5"/>
  <c r="E415" i="5"/>
  <c r="X415" i="5" s="1"/>
  <c r="J415" i="5"/>
  <c r="E404" i="5"/>
  <c r="X404" i="5" s="1"/>
  <c r="G404" i="5"/>
  <c r="F404" i="5"/>
  <c r="H404" i="5"/>
  <c r="R404" i="5"/>
  <c r="J404" i="5"/>
  <c r="I404" i="5"/>
  <c r="E1365" i="5"/>
  <c r="X1365" i="5" s="1"/>
  <c r="R1365" i="5"/>
  <c r="G1365" i="5"/>
  <c r="J1365" i="5"/>
  <c r="H1365" i="5"/>
  <c r="E1281" i="5"/>
  <c r="X1281" i="5" s="1"/>
  <c r="J1281" i="5"/>
  <c r="G1281" i="5"/>
  <c r="F1281" i="5"/>
  <c r="I1281" i="5"/>
  <c r="G2367" i="5"/>
  <c r="G1675" i="5"/>
  <c r="G414" i="5"/>
  <c r="E2390" i="5"/>
  <c r="X2390" i="5" s="1"/>
  <c r="G1912" i="5"/>
  <c r="R1912" i="5"/>
  <c r="I1912" i="5"/>
  <c r="E1349" i="5"/>
  <c r="X1349" i="5" s="1"/>
  <c r="G1349" i="5"/>
  <c r="E1340" i="5"/>
  <c r="X1340" i="5" s="1"/>
  <c r="G1340" i="5"/>
  <c r="E1112" i="5"/>
  <c r="X1112" i="5" s="1"/>
  <c r="G1112" i="5"/>
  <c r="E829" i="5"/>
  <c r="X829" i="5" s="1"/>
  <c r="G829" i="5"/>
  <c r="F829" i="5"/>
  <c r="E425" i="5"/>
  <c r="X425" i="5" s="1"/>
  <c r="G425" i="5"/>
  <c r="I425" i="5"/>
  <c r="H425" i="5"/>
  <c r="F425" i="5"/>
  <c r="T2046" i="5"/>
  <c r="S2046" i="5"/>
  <c r="R2367" i="5"/>
  <c r="I2367" i="5"/>
  <c r="H2367" i="5"/>
  <c r="R2186" i="5"/>
  <c r="E2186" i="5"/>
  <c r="X2186" i="5" s="1"/>
  <c r="E2113" i="5"/>
  <c r="X2113" i="5" s="1"/>
  <c r="G2113" i="5"/>
  <c r="E1954" i="5"/>
  <c r="X1954" i="5" s="1"/>
  <c r="G1954" i="5"/>
  <c r="R1885" i="5"/>
  <c r="E1885" i="5"/>
  <c r="X1885" i="5" s="1"/>
  <c r="I1885" i="5"/>
  <c r="H1885" i="5"/>
  <c r="E641" i="5"/>
  <c r="X641" i="5" s="1"/>
  <c r="G641" i="5"/>
  <c r="E443" i="5"/>
  <c r="X443" i="5" s="1"/>
  <c r="G443" i="5"/>
  <c r="R443" i="5"/>
  <c r="V2503" i="5"/>
  <c r="G2503" i="5" s="1"/>
  <c r="V2491" i="5"/>
  <c r="G2491" i="5" s="1"/>
  <c r="V2479" i="5"/>
  <c r="V2467" i="5"/>
  <c r="G2467" i="5" s="1"/>
  <c r="V2455" i="5"/>
  <c r="G2455" i="5" s="1"/>
  <c r="V2443" i="5"/>
  <c r="G2443" i="5"/>
  <c r="V2431" i="5"/>
  <c r="G2431" i="5" s="1"/>
  <c r="V2419" i="5"/>
  <c r="G2419" i="5" s="1"/>
  <c r="V2395" i="5"/>
  <c r="G2395" i="5"/>
  <c r="V2383" i="5"/>
  <c r="G2383" i="5" s="1"/>
  <c r="V2371" i="5"/>
  <c r="G2371" i="5" s="1"/>
  <c r="AB2371" i="5"/>
  <c r="V2359" i="5"/>
  <c r="V2299" i="5"/>
  <c r="G2299" i="5"/>
  <c r="V2287" i="5"/>
  <c r="G2287" i="5"/>
  <c r="AB2287" i="5"/>
  <c r="V2275" i="5"/>
  <c r="G2275" i="5" s="1"/>
  <c r="V2251" i="5"/>
  <c r="G2251" i="5" s="1"/>
  <c r="G2239" i="5"/>
  <c r="E2203" i="5"/>
  <c r="X2203" i="5" s="1"/>
  <c r="F2203" i="5"/>
  <c r="V2179" i="5"/>
  <c r="G2179" i="5"/>
  <c r="V2167" i="5"/>
  <c r="G2167" i="5"/>
  <c r="V2155" i="5"/>
  <c r="G2155" i="5"/>
  <c r="AB2155" i="5"/>
  <c r="V2107" i="5"/>
  <c r="AB2107" i="5"/>
  <c r="V2095" i="5"/>
  <c r="AB2095" i="5"/>
  <c r="V2071" i="5"/>
  <c r="G2071" i="5"/>
  <c r="V2059" i="5"/>
  <c r="G2059" i="5"/>
  <c r="V2047" i="5"/>
  <c r="AB2047" i="5"/>
  <c r="V2035" i="5"/>
  <c r="V2023" i="5"/>
  <c r="G2023" i="5"/>
  <c r="V1999" i="5"/>
  <c r="AB1999" i="5"/>
  <c r="E1987" i="5"/>
  <c r="X1987" i="5" s="1"/>
  <c r="F1987" i="5"/>
  <c r="V1975" i="5"/>
  <c r="AB1975" i="5"/>
  <c r="V1963" i="5"/>
  <c r="G1963" i="5"/>
  <c r="AB1963" i="5"/>
  <c r="V1951" i="5"/>
  <c r="G1951" i="5" s="1"/>
  <c r="V1939" i="5"/>
  <c r="AB1939" i="5"/>
  <c r="V1927" i="5"/>
  <c r="G1927" i="5" s="1"/>
  <c r="V1915" i="5"/>
  <c r="AB1915" i="5"/>
  <c r="V1903" i="5"/>
  <c r="AB1903" i="5"/>
  <c r="V1891" i="5"/>
  <c r="G1891" i="5" s="1"/>
  <c r="E1879" i="5"/>
  <c r="X1879" i="5" s="1"/>
  <c r="I1879" i="5"/>
  <c r="V1867" i="5"/>
  <c r="G1867" i="5"/>
  <c r="V1843" i="5"/>
  <c r="AB1843" i="5"/>
  <c r="V1831" i="5"/>
  <c r="AB1831" i="5"/>
  <c r="V1819" i="5"/>
  <c r="G1819" i="5"/>
  <c r="V1807" i="5"/>
  <c r="G1807" i="5" s="1"/>
  <c r="AB1807" i="5"/>
  <c r="V1795" i="5"/>
  <c r="AB1795" i="5"/>
  <c r="V1783" i="5"/>
  <c r="G1783" i="5"/>
  <c r="V1747" i="5"/>
  <c r="AB1747" i="5"/>
  <c r="V1735" i="5"/>
  <c r="G1735" i="5"/>
  <c r="V1723" i="5"/>
  <c r="G1723" i="5"/>
  <c r="AB1723" i="5"/>
  <c r="V1711" i="5"/>
  <c r="G1711" i="5" s="1"/>
  <c r="V1699" i="5"/>
  <c r="AB1699" i="5"/>
  <c r="G1699" i="5"/>
  <c r="V1651" i="5"/>
  <c r="G1651" i="5"/>
  <c r="V1639" i="5"/>
  <c r="G1639" i="5"/>
  <c r="V1627" i="5"/>
  <c r="G1627" i="5"/>
  <c r="V1615" i="5"/>
  <c r="V1603" i="5"/>
  <c r="G1603" i="5"/>
  <c r="V1591" i="5"/>
  <c r="G1591" i="5"/>
  <c r="V1543" i="5"/>
  <c r="G1543" i="5"/>
  <c r="V1531" i="5"/>
  <c r="G1531" i="5"/>
  <c r="V1519" i="5"/>
  <c r="G1519" i="5"/>
  <c r="E1507" i="5"/>
  <c r="X1507" i="5" s="1"/>
  <c r="H1507" i="5"/>
  <c r="V1495" i="5"/>
  <c r="G1495" i="5"/>
  <c r="V1447" i="5"/>
  <c r="G1447" i="5" s="1"/>
  <c r="AB1447" i="5"/>
  <c r="V1435" i="5"/>
  <c r="G1435" i="5"/>
  <c r="V1411" i="5"/>
  <c r="G1411" i="5" s="1"/>
  <c r="E1387" i="5"/>
  <c r="X1387" i="5" s="1"/>
  <c r="J1387" i="5"/>
  <c r="V1363" i="5"/>
  <c r="G1363" i="5"/>
  <c r="V1351" i="5"/>
  <c r="G1351" i="5" s="1"/>
  <c r="V1327" i="5"/>
  <c r="G1327" i="5" s="1"/>
  <c r="V1267" i="5"/>
  <c r="G1267" i="5"/>
  <c r="V1255" i="5"/>
  <c r="G1255" i="5" s="1"/>
  <c r="V1243" i="5"/>
  <c r="G1243" i="5" s="1"/>
  <c r="E1219" i="5"/>
  <c r="X1219" i="5" s="1"/>
  <c r="F1219" i="5"/>
  <c r="V1171" i="5"/>
  <c r="G1171" i="5" s="1"/>
  <c r="V1147" i="5"/>
  <c r="G1147" i="5" s="1"/>
  <c r="AB1147" i="5"/>
  <c r="V1135" i="5"/>
  <c r="G1135" i="5"/>
  <c r="V1123" i="5"/>
  <c r="AB1123" i="5"/>
  <c r="V1111" i="5"/>
  <c r="G1111" i="5"/>
  <c r="V1099" i="5"/>
  <c r="AB1099" i="5"/>
  <c r="V1087" i="5"/>
  <c r="G1087" i="5"/>
  <c r="V1075" i="5"/>
  <c r="G1075" i="5"/>
  <c r="AB1075" i="5"/>
  <c r="V1063" i="5"/>
  <c r="G1063" i="5"/>
  <c r="AB1063" i="5"/>
  <c r="V1051" i="5"/>
  <c r="G1051" i="5"/>
  <c r="AB1051" i="5"/>
  <c r="AB1027" i="5"/>
  <c r="V1027" i="5"/>
  <c r="G1027" i="5"/>
  <c r="V1003" i="5"/>
  <c r="G1003" i="5" s="1"/>
  <c r="AB1003" i="5"/>
  <c r="V991" i="5"/>
  <c r="G991" i="5"/>
  <c r="AB991" i="5"/>
  <c r="V979" i="5"/>
  <c r="AB979" i="5"/>
  <c r="G979" i="5"/>
  <c r="V967" i="5"/>
  <c r="AB967" i="5"/>
  <c r="V955" i="5"/>
  <c r="AB955" i="5"/>
  <c r="V943" i="5"/>
  <c r="G943" i="5"/>
  <c r="V931" i="5"/>
  <c r="G931" i="5" s="1"/>
  <c r="V919" i="5"/>
  <c r="G919" i="5"/>
  <c r="AB919" i="5"/>
  <c r="V907" i="5"/>
  <c r="AB907" i="5"/>
  <c r="V895" i="5"/>
  <c r="G895" i="5"/>
  <c r="V883" i="5"/>
  <c r="G883" i="5"/>
  <c r="V871" i="5"/>
  <c r="G871" i="5" s="1"/>
  <c r="V859" i="5"/>
  <c r="G859" i="5"/>
  <c r="V847" i="5"/>
  <c r="G847" i="5" s="1"/>
  <c r="V835" i="5"/>
  <c r="G835" i="5" s="1"/>
  <c r="AB835" i="5"/>
  <c r="V823" i="5"/>
  <c r="G823" i="5"/>
  <c r="V811" i="5"/>
  <c r="G811" i="5"/>
  <c r="V799" i="5"/>
  <c r="AB799" i="5"/>
  <c r="G799" i="5"/>
  <c r="G775" i="5"/>
  <c r="V763" i="5"/>
  <c r="AB763" i="5"/>
  <c r="E751" i="5"/>
  <c r="X751" i="5" s="1"/>
  <c r="I751" i="5"/>
  <c r="H751" i="5"/>
  <c r="E739" i="5"/>
  <c r="X739" i="5" s="1"/>
  <c r="H739" i="5"/>
  <c r="I739" i="5"/>
  <c r="F739" i="5"/>
  <c r="V727" i="5"/>
  <c r="G727" i="5"/>
  <c r="V715" i="5"/>
  <c r="V691" i="5"/>
  <c r="V667" i="5"/>
  <c r="G667" i="5"/>
  <c r="V655" i="5"/>
  <c r="G655" i="5"/>
  <c r="V643" i="5"/>
  <c r="G643" i="5"/>
  <c r="V631" i="5"/>
  <c r="AB631" i="5"/>
  <c r="V619" i="5"/>
  <c r="AB619" i="5"/>
  <c r="V595" i="5"/>
  <c r="G595" i="5"/>
  <c r="T2160" i="5"/>
  <c r="S2160" i="5"/>
  <c r="T2117" i="5"/>
  <c r="AB2117" i="5"/>
  <c r="AB2071" i="5"/>
  <c r="R739" i="5"/>
  <c r="G2227" i="5"/>
  <c r="G1975" i="5"/>
  <c r="G1567" i="5"/>
  <c r="G1375" i="5"/>
  <c r="G1195" i="5"/>
  <c r="G607" i="5"/>
  <c r="E2483" i="5"/>
  <c r="X2483" i="5" s="1"/>
  <c r="G2483" i="5"/>
  <c r="V2407" i="5"/>
  <c r="E2272" i="5"/>
  <c r="X2272" i="5" s="1"/>
  <c r="G2272" i="5"/>
  <c r="E1964" i="5"/>
  <c r="X1964" i="5" s="1"/>
  <c r="I1964" i="5"/>
  <c r="H1964" i="5"/>
  <c r="G1964" i="5"/>
  <c r="F1964" i="5"/>
  <c r="E986" i="5"/>
  <c r="X986" i="5" s="1"/>
  <c r="H986" i="5"/>
  <c r="E527" i="5"/>
  <c r="X527" i="5" s="1"/>
  <c r="G527" i="5"/>
  <c r="R527" i="5"/>
  <c r="J527" i="5"/>
  <c r="J432" i="5"/>
  <c r="I432" i="5"/>
  <c r="G432" i="5"/>
  <c r="H432" i="5"/>
  <c r="R432" i="5"/>
  <c r="F432" i="5"/>
  <c r="G424" i="5"/>
  <c r="F424" i="5"/>
  <c r="R424" i="5"/>
  <c r="E413" i="5"/>
  <c r="X413" i="5" s="1"/>
  <c r="G413" i="5"/>
  <c r="I413" i="5"/>
  <c r="R413" i="5"/>
  <c r="J413" i="5"/>
  <c r="V2502" i="5"/>
  <c r="G2502" i="5"/>
  <c r="V2490" i="5"/>
  <c r="V2478" i="5"/>
  <c r="G2478" i="5"/>
  <c r="V2466" i="5"/>
  <c r="G2466" i="5"/>
  <c r="V2454" i="5"/>
  <c r="G2454" i="5"/>
  <c r="AB2454" i="5"/>
  <c r="V2442" i="5"/>
  <c r="G2442" i="5"/>
  <c r="AB2442" i="5"/>
  <c r="V2430" i="5"/>
  <c r="AB2430" i="5"/>
  <c r="V2418" i="5"/>
  <c r="G2418" i="5"/>
  <c r="AB2418" i="5"/>
  <c r="V2406" i="5"/>
  <c r="G2406" i="5"/>
  <c r="V2394" i="5"/>
  <c r="G2394" i="5"/>
  <c r="V2382" i="5"/>
  <c r="G2382" i="5"/>
  <c r="V2370" i="5"/>
  <c r="V2358" i="5"/>
  <c r="G2358" i="5"/>
  <c r="V2346" i="5"/>
  <c r="G2346" i="5"/>
  <c r="V2334" i="5"/>
  <c r="G2334" i="5" s="1"/>
  <c r="AB2334" i="5"/>
  <c r="V2322" i="5"/>
  <c r="G2322" i="5"/>
  <c r="V2310" i="5"/>
  <c r="V2298" i="5"/>
  <c r="G2298" i="5"/>
  <c r="V2286" i="5"/>
  <c r="G2286" i="5"/>
  <c r="V2274" i="5"/>
  <c r="G2274" i="5"/>
  <c r="V2262" i="5"/>
  <c r="G2262" i="5"/>
  <c r="V2250" i="5"/>
  <c r="G2250" i="5"/>
  <c r="V2238" i="5"/>
  <c r="V2226" i="5"/>
  <c r="G2226" i="5"/>
  <c r="V2214" i="5"/>
  <c r="G2214" i="5"/>
  <c r="V2202" i="5"/>
  <c r="G2202" i="5"/>
  <c r="V2190" i="5"/>
  <c r="G2190" i="5"/>
  <c r="V2178" i="5"/>
  <c r="G2178" i="5"/>
  <c r="V2166" i="5"/>
  <c r="AB2166" i="5"/>
  <c r="V2154" i="5"/>
  <c r="G2154" i="5"/>
  <c r="V2142" i="5"/>
  <c r="G2142" i="5" s="1"/>
  <c r="V2130" i="5"/>
  <c r="G2130" i="5" s="1"/>
  <c r="V2118" i="5"/>
  <c r="G2118" i="5"/>
  <c r="V2106" i="5"/>
  <c r="G2106" i="5" s="1"/>
  <c r="V2094" i="5"/>
  <c r="G2094" i="5" s="1"/>
  <c r="V2082" i="5"/>
  <c r="G2082" i="5"/>
  <c r="V2070" i="5"/>
  <c r="G2070" i="5" s="1"/>
  <c r="AB2070" i="5"/>
  <c r="V2058" i="5"/>
  <c r="G2058" i="5"/>
  <c r="V2046" i="5"/>
  <c r="G2046" i="5"/>
  <c r="V2034" i="5"/>
  <c r="V2022" i="5"/>
  <c r="G2022" i="5"/>
  <c r="AB2022" i="5"/>
  <c r="V2010" i="5"/>
  <c r="G2010" i="5" s="1"/>
  <c r="V1998" i="5"/>
  <c r="G1998" i="5" s="1"/>
  <c r="V1986" i="5"/>
  <c r="G1986" i="5"/>
  <c r="AB1986" i="5"/>
  <c r="V1974" i="5"/>
  <c r="V1962" i="5"/>
  <c r="G1962" i="5"/>
  <c r="AB1962" i="5"/>
  <c r="V1950" i="5"/>
  <c r="G1950" i="5" s="1"/>
  <c r="V1938" i="5"/>
  <c r="G1938" i="5" s="1"/>
  <c r="V1926" i="5"/>
  <c r="G1926" i="5"/>
  <c r="V1914" i="5"/>
  <c r="G1914" i="5" s="1"/>
  <c r="V1902" i="5"/>
  <c r="G1902" i="5" s="1"/>
  <c r="V1890" i="5"/>
  <c r="G1890" i="5"/>
  <c r="V1878" i="5"/>
  <c r="G1878" i="5" s="1"/>
  <c r="V1866" i="5"/>
  <c r="G1866" i="5" s="1"/>
  <c r="V1854" i="5"/>
  <c r="G1854" i="5"/>
  <c r="V1842" i="5"/>
  <c r="G1842" i="5" s="1"/>
  <c r="V1830" i="5"/>
  <c r="G1830" i="5" s="1"/>
  <c r="V1818" i="5"/>
  <c r="G1818" i="5"/>
  <c r="V1806" i="5"/>
  <c r="G1806" i="5" s="1"/>
  <c r="V1794" i="5"/>
  <c r="G1794" i="5" s="1"/>
  <c r="V1782" i="5"/>
  <c r="G1782" i="5"/>
  <c r="AB1782" i="5"/>
  <c r="V1770" i="5"/>
  <c r="V1758" i="5"/>
  <c r="G1758" i="5"/>
  <c r="AB1758" i="5"/>
  <c r="V1746" i="5"/>
  <c r="G1746" i="5" s="1"/>
  <c r="V1734" i="5"/>
  <c r="G1734" i="5" s="1"/>
  <c r="V1722" i="5"/>
  <c r="G1722" i="5"/>
  <c r="V1710" i="5"/>
  <c r="G1710" i="5" s="1"/>
  <c r="V1698" i="5"/>
  <c r="G1698" i="5" s="1"/>
  <c r="V1686" i="5"/>
  <c r="G1686" i="5"/>
  <c r="V1674" i="5"/>
  <c r="G1674" i="5" s="1"/>
  <c r="V1662" i="5"/>
  <c r="G1662" i="5" s="1"/>
  <c r="V1650" i="5"/>
  <c r="G1650" i="5"/>
  <c r="V1638" i="5"/>
  <c r="G1638" i="5" s="1"/>
  <c r="V1626" i="5"/>
  <c r="G1626" i="5" s="1"/>
  <c r="V1614" i="5"/>
  <c r="G1614" i="5"/>
  <c r="AB1614" i="5"/>
  <c r="V1602" i="5"/>
  <c r="G1602" i="5"/>
  <c r="V1590" i="5"/>
  <c r="G1590" i="5"/>
  <c r="AB1590" i="5"/>
  <c r="V1578" i="5"/>
  <c r="G1578" i="5" s="1"/>
  <c r="AB1578" i="5"/>
  <c r="V1566" i="5"/>
  <c r="G1566" i="5"/>
  <c r="AB1566" i="5"/>
  <c r="V1554" i="5"/>
  <c r="G1554" i="5" s="1"/>
  <c r="AB1554" i="5"/>
  <c r="V1542" i="5"/>
  <c r="G1542" i="5"/>
  <c r="V1530" i="5"/>
  <c r="G1530" i="5"/>
  <c r="V1518" i="5"/>
  <c r="V1506" i="5"/>
  <c r="G1506" i="5"/>
  <c r="V1494" i="5"/>
  <c r="G1494" i="5"/>
  <c r="V1482" i="5"/>
  <c r="G1482" i="5"/>
  <c r="V1470" i="5"/>
  <c r="G1470" i="5"/>
  <c r="V1458" i="5"/>
  <c r="G1458" i="5" s="1"/>
  <c r="V1446" i="5"/>
  <c r="G1446" i="5" s="1"/>
  <c r="V1434" i="5"/>
  <c r="G1434" i="5"/>
  <c r="AB1434" i="5"/>
  <c r="V1422" i="5"/>
  <c r="G1422" i="5"/>
  <c r="V1410" i="5"/>
  <c r="G1410" i="5"/>
  <c r="AB1410" i="5"/>
  <c r="V1398" i="5"/>
  <c r="G1398" i="5" s="1"/>
  <c r="V1386" i="5"/>
  <c r="G1386" i="5" s="1"/>
  <c r="V1374" i="5"/>
  <c r="G1374" i="5"/>
  <c r="V1362" i="5"/>
  <c r="G1362" i="5" s="1"/>
  <c r="AB1362" i="5"/>
  <c r="V1350" i="5"/>
  <c r="G1350" i="5"/>
  <c r="V1338" i="5"/>
  <c r="G1338" i="5"/>
  <c r="V1326" i="5"/>
  <c r="V1314" i="5"/>
  <c r="G1314" i="5"/>
  <c r="V1302" i="5"/>
  <c r="G1302" i="5"/>
  <c r="V1290" i="5"/>
  <c r="G1290" i="5"/>
  <c r="V1278" i="5"/>
  <c r="G1278" i="5"/>
  <c r="V1266" i="5"/>
  <c r="G1266" i="5"/>
  <c r="V1254" i="5"/>
  <c r="V1242" i="5"/>
  <c r="G1242" i="5"/>
  <c r="V1230" i="5"/>
  <c r="G1230" i="5"/>
  <c r="V1218" i="5"/>
  <c r="G1218" i="5"/>
  <c r="V1206" i="5"/>
  <c r="G1206" i="5"/>
  <c r="V1194" i="5"/>
  <c r="G1194" i="5"/>
  <c r="V1182" i="5"/>
  <c r="V1170" i="5"/>
  <c r="G1170" i="5"/>
  <c r="V1158" i="5"/>
  <c r="G1158" i="5"/>
  <c r="V1146" i="5"/>
  <c r="G1146" i="5"/>
  <c r="V1134" i="5"/>
  <c r="G1134" i="5"/>
  <c r="V1122" i="5"/>
  <c r="G1122" i="5"/>
  <c r="AB1122" i="5"/>
  <c r="V1110" i="5"/>
  <c r="G1110" i="5" s="1"/>
  <c r="V1098" i="5"/>
  <c r="G1098" i="5"/>
  <c r="V1086" i="5"/>
  <c r="G1086" i="5" s="1"/>
  <c r="V1074" i="5"/>
  <c r="AB1074" i="5"/>
  <c r="V1062" i="5"/>
  <c r="G1062" i="5"/>
  <c r="AB1062" i="5"/>
  <c r="G1050" i="5"/>
  <c r="V1050" i="5"/>
  <c r="AB1050" i="5"/>
  <c r="V1038" i="5"/>
  <c r="G1038" i="5" s="1"/>
  <c r="V1026" i="5"/>
  <c r="G1026" i="5"/>
  <c r="AB1026" i="5"/>
  <c r="E1014" i="5"/>
  <c r="X1014" i="5" s="1"/>
  <c r="I1014" i="5"/>
  <c r="V1002" i="5"/>
  <c r="AB1002" i="5"/>
  <c r="V990" i="5"/>
  <c r="G990" i="5"/>
  <c r="V978" i="5"/>
  <c r="G978" i="5"/>
  <c r="AB978" i="5"/>
  <c r="V966" i="5"/>
  <c r="AB966" i="5"/>
  <c r="G966" i="5"/>
  <c r="V954" i="5"/>
  <c r="V942" i="5"/>
  <c r="AB942" i="5"/>
  <c r="V930" i="5"/>
  <c r="G930" i="5"/>
  <c r="V918" i="5"/>
  <c r="G918" i="5"/>
  <c r="V906" i="5"/>
  <c r="G906" i="5"/>
  <c r="V882" i="5"/>
  <c r="AB882" i="5"/>
  <c r="G882" i="5"/>
  <c r="V870" i="5"/>
  <c r="G870" i="5" s="1"/>
  <c r="AB870" i="5"/>
  <c r="V846" i="5"/>
  <c r="G846" i="5"/>
  <c r="AB846" i="5"/>
  <c r="V834" i="5"/>
  <c r="G834" i="5" s="1"/>
  <c r="AB834" i="5"/>
  <c r="V822" i="5"/>
  <c r="G822" i="5"/>
  <c r="AB822" i="5"/>
  <c r="V810" i="5"/>
  <c r="V798" i="5"/>
  <c r="G798" i="5"/>
  <c r="V786" i="5"/>
  <c r="G786" i="5"/>
  <c r="V774" i="5"/>
  <c r="AB774" i="5"/>
  <c r="G774" i="5"/>
  <c r="G762" i="5"/>
  <c r="AB762" i="5"/>
  <c r="E750" i="5"/>
  <c r="X750" i="5" s="1"/>
  <c r="R750" i="5"/>
  <c r="V738" i="5"/>
  <c r="AB738" i="5"/>
  <c r="V726" i="5"/>
  <c r="G726" i="5" s="1"/>
  <c r="G714" i="5"/>
  <c r="V714" i="5"/>
  <c r="V702" i="5"/>
  <c r="AB702" i="5"/>
  <c r="V690" i="5"/>
  <c r="AB690" i="5"/>
  <c r="V678" i="5"/>
  <c r="AB678" i="5"/>
  <c r="V666" i="5"/>
  <c r="G666" i="5" s="1"/>
  <c r="AB666" i="5"/>
  <c r="V654" i="5"/>
  <c r="G654" i="5"/>
  <c r="AB654" i="5"/>
  <c r="V642" i="5"/>
  <c r="G642" i="5" s="1"/>
  <c r="AB642" i="5"/>
  <c r="V630" i="5"/>
  <c r="AB630" i="5"/>
  <c r="V618" i="5"/>
  <c r="AB618" i="5"/>
  <c r="V606" i="5"/>
  <c r="AB606" i="5"/>
  <c r="V594" i="5"/>
  <c r="AB594" i="5"/>
  <c r="V582" i="5"/>
  <c r="T2484" i="5"/>
  <c r="AB2484" i="5"/>
  <c r="T2460" i="5"/>
  <c r="S2460" i="5"/>
  <c r="T2210" i="5"/>
  <c r="S2210" i="5"/>
  <c r="T791" i="5"/>
  <c r="S791" i="5"/>
  <c r="AB2023" i="5"/>
  <c r="AB1783" i="5"/>
  <c r="AB1819" i="5"/>
  <c r="H1471" i="5"/>
  <c r="AB931" i="5"/>
  <c r="AB1471" i="5"/>
  <c r="G2335" i="5"/>
  <c r="G2119" i="5"/>
  <c r="G1987" i="5"/>
  <c r="G1843" i="5"/>
  <c r="G1687" i="5"/>
  <c r="G1579" i="5"/>
  <c r="G1279" i="5"/>
  <c r="G1207" i="5"/>
  <c r="G1145" i="5"/>
  <c r="G679" i="5"/>
  <c r="E2416" i="5"/>
  <c r="X2416" i="5" s="1"/>
  <c r="G2416" i="5"/>
  <c r="E2271" i="5"/>
  <c r="X2271" i="5" s="1"/>
  <c r="V2239" i="5"/>
  <c r="R1953" i="5"/>
  <c r="H1953" i="5"/>
  <c r="G1953" i="5"/>
  <c r="F1953" i="5"/>
  <c r="G736" i="5"/>
  <c r="E736" i="5"/>
  <c r="X736" i="5" s="1"/>
  <c r="F2011" i="5"/>
  <c r="AB1735" i="5"/>
  <c r="AB595" i="5"/>
  <c r="AB895" i="5"/>
  <c r="AB1531" i="5"/>
  <c r="AB643" i="5"/>
  <c r="G1795" i="5"/>
  <c r="G1507" i="5"/>
  <c r="G1387" i="5"/>
  <c r="G1339" i="5"/>
  <c r="G1219" i="5"/>
  <c r="G1057" i="5"/>
  <c r="G739" i="5"/>
  <c r="G691" i="5"/>
  <c r="G2134" i="5"/>
  <c r="H2134" i="5"/>
  <c r="E1828" i="5"/>
  <c r="X1828" i="5" s="1"/>
  <c r="G1828" i="5"/>
  <c r="E1803" i="5"/>
  <c r="X1803" i="5" s="1"/>
  <c r="G1803" i="5"/>
  <c r="G2347" i="5"/>
  <c r="G1999" i="5"/>
  <c r="G1939" i="5"/>
  <c r="G1747" i="5"/>
  <c r="G1159" i="5"/>
  <c r="G751" i="5"/>
  <c r="E2493" i="5"/>
  <c r="G2493" i="5"/>
  <c r="G1433" i="5"/>
  <c r="E1433" i="5"/>
  <c r="X1433" i="5" s="1"/>
  <c r="E400" i="5"/>
  <c r="X400" i="5" s="1"/>
  <c r="G400" i="5"/>
  <c r="R400" i="5"/>
  <c r="H400" i="5"/>
  <c r="G2011" i="5"/>
  <c r="G1459" i="5"/>
  <c r="G1399" i="5"/>
  <c r="G703" i="5"/>
  <c r="E2158" i="5"/>
  <c r="X2158" i="5" s="1"/>
  <c r="G2158" i="5"/>
  <c r="R2158" i="5"/>
  <c r="I2158" i="5"/>
  <c r="H2158" i="5"/>
  <c r="E1881" i="5"/>
  <c r="X1881" i="5" s="1"/>
  <c r="G1881" i="5"/>
  <c r="G599" i="5"/>
  <c r="E599" i="5"/>
  <c r="X599" i="5" s="1"/>
  <c r="G2390" i="5"/>
  <c r="G2342" i="5"/>
  <c r="G2198" i="5"/>
  <c r="G2030" i="5"/>
  <c r="G2018" i="5"/>
  <c r="G1922" i="5"/>
  <c r="E1898" i="5"/>
  <c r="X1898" i="5" s="1"/>
  <c r="R1898" i="5"/>
  <c r="J1898" i="5"/>
  <c r="G1598" i="5"/>
  <c r="E1322" i="5"/>
  <c r="X1322" i="5" s="1"/>
  <c r="G1322" i="5"/>
  <c r="E1310" i="5"/>
  <c r="X1310" i="5" s="1"/>
  <c r="G1310" i="5"/>
  <c r="E1178" i="5"/>
  <c r="X1178" i="5" s="1"/>
  <c r="H1178" i="5"/>
  <c r="R2215" i="5"/>
  <c r="H1423" i="5"/>
  <c r="G1885" i="5"/>
  <c r="G1291" i="5"/>
  <c r="G1231" i="5"/>
  <c r="G1039" i="5"/>
  <c r="E2324" i="5"/>
  <c r="X2324" i="5" s="1"/>
  <c r="G2324" i="5"/>
  <c r="E2312" i="5"/>
  <c r="X2312" i="5" s="1"/>
  <c r="G2312" i="5"/>
  <c r="E2302" i="5"/>
  <c r="X2302" i="5" s="1"/>
  <c r="J2302" i="5"/>
  <c r="E2168" i="5"/>
  <c r="X2168" i="5" s="1"/>
  <c r="G2168" i="5"/>
  <c r="E2157" i="5"/>
  <c r="X2157" i="5" s="1"/>
  <c r="V1207" i="5"/>
  <c r="E764" i="5"/>
  <c r="X764" i="5" s="1"/>
  <c r="G764" i="5"/>
  <c r="I764" i="5"/>
  <c r="H764" i="5"/>
  <c r="I2390" i="5"/>
  <c r="J2186" i="5"/>
  <c r="G2359" i="5"/>
  <c r="G2191" i="5"/>
  <c r="G1759" i="5"/>
  <c r="G1471" i="5"/>
  <c r="G1303" i="5"/>
  <c r="E2301" i="5"/>
  <c r="X2301" i="5" s="1"/>
  <c r="E2180" i="5"/>
  <c r="X2180" i="5" s="1"/>
  <c r="G2180" i="5"/>
  <c r="V2131" i="5"/>
  <c r="E1889" i="5"/>
  <c r="X1889" i="5" s="1"/>
  <c r="G1889" i="5"/>
  <c r="I1889" i="5"/>
  <c r="J1889" i="5"/>
  <c r="E1612" i="5"/>
  <c r="X1612" i="5" s="1"/>
  <c r="G1612" i="5"/>
  <c r="E1492" i="5"/>
  <c r="X1492" i="5" s="1"/>
  <c r="G1492" i="5"/>
  <c r="V1483" i="5"/>
  <c r="E1282" i="5"/>
  <c r="X1282" i="5" s="1"/>
  <c r="G1282" i="5"/>
  <c r="E913" i="5"/>
  <c r="X913" i="5" s="1"/>
  <c r="R913" i="5"/>
  <c r="F1885" i="5"/>
  <c r="R425" i="5"/>
  <c r="G2463" i="5"/>
  <c r="G2143" i="5"/>
  <c r="E2356" i="5"/>
  <c r="X2356" i="5" s="1"/>
  <c r="G2356" i="5"/>
  <c r="V2311" i="5"/>
  <c r="E2062" i="5"/>
  <c r="X2062" i="5" s="1"/>
  <c r="G2062" i="5"/>
  <c r="E1901" i="5"/>
  <c r="X1901" i="5" s="1"/>
  <c r="G1901" i="5"/>
  <c r="R1901" i="5"/>
  <c r="J1901" i="5"/>
  <c r="F1901" i="5"/>
  <c r="E1611" i="5"/>
  <c r="X1611" i="5" s="1"/>
  <c r="G1611" i="5"/>
  <c r="E1192" i="5"/>
  <c r="X1192" i="5" s="1"/>
  <c r="G1192" i="5"/>
  <c r="H926" i="5"/>
  <c r="F926" i="5"/>
  <c r="I926" i="5"/>
  <c r="E728" i="5"/>
  <c r="X728" i="5" s="1"/>
  <c r="G728" i="5"/>
  <c r="H728" i="5"/>
  <c r="I728" i="5"/>
  <c r="J1885" i="5"/>
  <c r="I1507" i="5"/>
  <c r="G2083" i="5"/>
  <c r="G1771" i="5"/>
  <c r="G1315" i="5"/>
  <c r="E2444" i="5"/>
  <c r="X2444" i="5" s="1"/>
  <c r="G2444" i="5"/>
  <c r="F2433" i="5"/>
  <c r="I2433" i="5"/>
  <c r="H2433" i="5"/>
  <c r="E2433" i="5"/>
  <c r="X2433" i="5" s="1"/>
  <c r="R2433" i="5"/>
  <c r="E2355" i="5"/>
  <c r="X2355" i="5" s="1"/>
  <c r="G2355" i="5"/>
  <c r="H2355" i="5"/>
  <c r="F2355" i="5"/>
  <c r="E1945" i="5"/>
  <c r="X1945" i="5" s="1"/>
  <c r="J1945" i="5"/>
  <c r="I1945" i="5"/>
  <c r="E1913" i="5"/>
  <c r="X1913" i="5" s="1"/>
  <c r="G1913" i="5"/>
  <c r="H1913" i="5"/>
  <c r="F1913" i="5"/>
  <c r="R1913" i="5"/>
  <c r="V1855" i="5"/>
  <c r="G1855" i="5" s="1"/>
  <c r="E1540" i="5"/>
  <c r="X1540" i="5" s="1"/>
  <c r="G1540" i="5"/>
  <c r="E848" i="5"/>
  <c r="X848" i="5" s="1"/>
  <c r="G848" i="5"/>
  <c r="J848" i="5"/>
  <c r="F848" i="5"/>
  <c r="H848" i="5"/>
  <c r="V2258" i="5"/>
  <c r="E1468" i="5"/>
  <c r="X1468" i="5" s="1"/>
  <c r="G1468" i="5"/>
  <c r="G2434" i="5"/>
  <c r="G1910" i="5"/>
  <c r="G1838" i="5"/>
  <c r="G1754" i="5"/>
  <c r="G1682" i="5"/>
  <c r="G1382" i="5"/>
  <c r="G1286" i="5"/>
  <c r="E2050" i="5"/>
  <c r="X2050" i="5" s="1"/>
  <c r="G2050" i="5"/>
  <c r="E1822" i="5"/>
  <c r="X1822" i="5" s="1"/>
  <c r="G1822" i="5"/>
  <c r="G1360" i="5"/>
  <c r="E1360" i="5"/>
  <c r="X1360" i="5" s="1"/>
  <c r="E1228" i="5"/>
  <c r="X1228" i="5" s="1"/>
  <c r="G1228" i="5"/>
  <c r="E2194" i="5"/>
  <c r="X2194" i="5" s="1"/>
  <c r="G2194" i="5"/>
  <c r="E1499" i="5"/>
  <c r="X1499" i="5" s="1"/>
  <c r="G1499" i="5"/>
  <c r="E1259" i="5"/>
  <c r="X1259" i="5" s="1"/>
  <c r="G1259" i="5"/>
  <c r="E815" i="5"/>
  <c r="X815" i="5" s="1"/>
  <c r="G815" i="5"/>
  <c r="E562" i="5"/>
  <c r="X562" i="5" s="1"/>
  <c r="G562" i="5"/>
  <c r="G1178" i="5"/>
  <c r="V1166" i="5"/>
  <c r="G1166" i="5"/>
  <c r="V1154" i="5"/>
  <c r="G1142" i="5"/>
  <c r="V1130" i="5"/>
  <c r="G1130" i="5"/>
  <c r="V1118" i="5"/>
  <c r="G1118" i="5" s="1"/>
  <c r="V1106" i="5"/>
  <c r="G1106" i="5" s="1"/>
  <c r="V1094" i="5"/>
  <c r="G1094" i="5"/>
  <c r="V1082" i="5"/>
  <c r="G1082" i="5" s="1"/>
  <c r="V1070" i="5"/>
  <c r="G1070" i="5" s="1"/>
  <c r="G1058" i="5"/>
  <c r="V1046" i="5"/>
  <c r="G1046" i="5"/>
  <c r="V1034" i="5"/>
  <c r="V1022" i="5"/>
  <c r="G1022" i="5"/>
  <c r="V1010" i="5"/>
  <c r="G1010" i="5"/>
  <c r="V998" i="5"/>
  <c r="G998" i="5"/>
  <c r="G986" i="5"/>
  <c r="V974" i="5"/>
  <c r="G974" i="5"/>
  <c r="G962" i="5"/>
  <c r="V962" i="5"/>
  <c r="V950" i="5"/>
  <c r="G950" i="5" s="1"/>
  <c r="V938" i="5"/>
  <c r="G938" i="5"/>
  <c r="G926" i="5"/>
  <c r="V914" i="5"/>
  <c r="G914" i="5"/>
  <c r="V902" i="5"/>
  <c r="G902" i="5"/>
  <c r="V890" i="5"/>
  <c r="G890" i="5"/>
  <c r="V878" i="5"/>
  <c r="V866" i="5"/>
  <c r="G866" i="5"/>
  <c r="V854" i="5"/>
  <c r="G854" i="5"/>
  <c r="V842" i="5"/>
  <c r="G842" i="5"/>
  <c r="V830" i="5"/>
  <c r="G830" i="5"/>
  <c r="V818" i="5"/>
  <c r="G818" i="5"/>
  <c r="V806" i="5"/>
  <c r="V794" i="5"/>
  <c r="V782" i="5"/>
  <c r="G782" i="5"/>
  <c r="V770" i="5"/>
  <c r="V758" i="5"/>
  <c r="G758" i="5"/>
  <c r="V746" i="5"/>
  <c r="G746" i="5"/>
  <c r="V734" i="5"/>
  <c r="V722" i="5"/>
  <c r="V710" i="5"/>
  <c r="G710" i="5"/>
  <c r="V698" i="5"/>
  <c r="G698" i="5"/>
  <c r="V686" i="5"/>
  <c r="G686" i="5"/>
  <c r="V674" i="5"/>
  <c r="G674" i="5"/>
  <c r="V662" i="5"/>
  <c r="V650" i="5"/>
  <c r="V638" i="5"/>
  <c r="V626" i="5"/>
  <c r="G626" i="5"/>
  <c r="V614" i="5"/>
  <c r="G614" i="5"/>
  <c r="V602" i="5"/>
  <c r="G602" i="5"/>
  <c r="V590" i="5"/>
  <c r="V578" i="5"/>
  <c r="G578" i="5"/>
  <c r="G566" i="5"/>
  <c r="V554" i="5"/>
  <c r="G554" i="5" s="1"/>
  <c r="G542" i="5"/>
  <c r="V542" i="5"/>
  <c r="V530" i="5"/>
  <c r="G530" i="5"/>
  <c r="V518" i="5"/>
  <c r="G518" i="5" s="1"/>
  <c r="V506" i="5"/>
  <c r="G506" i="5" s="1"/>
  <c r="V494" i="5"/>
  <c r="G494" i="5"/>
  <c r="V482" i="5"/>
  <c r="G482" i="5" s="1"/>
  <c r="G470" i="5"/>
  <c r="V470" i="5"/>
  <c r="G2378" i="5"/>
  <c r="G2234" i="5"/>
  <c r="G2126" i="5"/>
  <c r="G1862" i="5"/>
  <c r="G1778" i="5"/>
  <c r="G1653" i="5"/>
  <c r="G1586" i="5"/>
  <c r="V2402" i="5"/>
  <c r="G2402" i="5" s="1"/>
  <c r="E1990" i="5"/>
  <c r="X1990" i="5" s="1"/>
  <c r="G1990" i="5"/>
  <c r="E1967" i="5"/>
  <c r="X1967" i="5" s="1"/>
  <c r="E1937" i="5"/>
  <c r="X1937" i="5" s="1"/>
  <c r="G1937" i="5"/>
  <c r="V1874" i="5"/>
  <c r="E1738" i="5"/>
  <c r="X1738" i="5" s="1"/>
  <c r="G1738" i="5"/>
  <c r="E1714" i="5"/>
  <c r="X1714" i="5" s="1"/>
  <c r="G1714" i="5"/>
  <c r="E814" i="5"/>
  <c r="X814" i="5" s="1"/>
  <c r="G814" i="5"/>
  <c r="I2109" i="5"/>
  <c r="G2246" i="5"/>
  <c r="G1934" i="5"/>
  <c r="G1706" i="5"/>
  <c r="E1396" i="5"/>
  <c r="X1396" i="5" s="1"/>
  <c r="G1396" i="5"/>
  <c r="E1331" i="5"/>
  <c r="X1331" i="5" s="1"/>
  <c r="G1331" i="5"/>
  <c r="E1024" i="5"/>
  <c r="X1024" i="5" s="1"/>
  <c r="G1024" i="5"/>
  <c r="G2245" i="5"/>
  <c r="G2138" i="5"/>
  <c r="G2042" i="5"/>
  <c r="G1790" i="5"/>
  <c r="G1610" i="5"/>
  <c r="G1502" i="5"/>
  <c r="G1418" i="5"/>
  <c r="G1334" i="5"/>
  <c r="G1066" i="5"/>
  <c r="E1882" i="5"/>
  <c r="X1882" i="5" s="1"/>
  <c r="G1882" i="5"/>
  <c r="E1871" i="5"/>
  <c r="X1871" i="5" s="1"/>
  <c r="G1871" i="5"/>
  <c r="E1750" i="5"/>
  <c r="X1750" i="5" s="1"/>
  <c r="G1750" i="5"/>
  <c r="E1685" i="5"/>
  <c r="X1685" i="5" s="1"/>
  <c r="G1685" i="5"/>
  <c r="E1160" i="5"/>
  <c r="X1160" i="5" s="1"/>
  <c r="G1160" i="5"/>
  <c r="E1090" i="5"/>
  <c r="X1090" i="5" s="1"/>
  <c r="G1090" i="5"/>
  <c r="E1816" i="5"/>
  <c r="X1816" i="5" s="1"/>
  <c r="G1816" i="5"/>
  <c r="E1565" i="5"/>
  <c r="X1565" i="5" s="1"/>
  <c r="G1565" i="5"/>
  <c r="E716" i="5"/>
  <c r="X716" i="5" s="1"/>
  <c r="G716" i="5"/>
  <c r="E560" i="5"/>
  <c r="X560" i="5" s="1"/>
  <c r="G560" i="5"/>
  <c r="G390" i="5"/>
  <c r="E932" i="5"/>
  <c r="X932" i="5" s="1"/>
  <c r="G932" i="5"/>
  <c r="E824" i="5"/>
  <c r="X824" i="5" s="1"/>
  <c r="G824" i="5"/>
  <c r="G905" i="5"/>
  <c r="E956" i="5"/>
  <c r="X956" i="5" s="1"/>
  <c r="G956" i="5"/>
  <c r="E860" i="5"/>
  <c r="X860" i="5" s="1"/>
  <c r="G860" i="5"/>
  <c r="E496" i="5"/>
  <c r="X496" i="5" s="1"/>
  <c r="G496" i="5"/>
  <c r="G1128" i="5"/>
  <c r="E520" i="5"/>
  <c r="X520" i="5" s="1"/>
  <c r="G1140" i="5"/>
  <c r="E401" i="5"/>
  <c r="X401" i="5" s="1"/>
  <c r="G401" i="5"/>
  <c r="E4" i="8"/>
  <c r="D4" i="5"/>
  <c r="C4" i="5"/>
  <c r="E4" i="5"/>
  <c r="V222" i="5"/>
  <c r="V244" i="5"/>
  <c r="V257" i="5"/>
  <c r="V270" i="5"/>
  <c r="V292" i="5"/>
  <c r="V305" i="5"/>
  <c r="V325" i="5"/>
  <c r="R325" i="5" s="1"/>
  <c r="V344" i="5"/>
  <c r="V357" i="5"/>
  <c r="V382" i="5"/>
  <c r="R382" i="5" s="1"/>
  <c r="V101" i="5"/>
  <c r="V112" i="5"/>
  <c r="V117" i="5"/>
  <c r="V141" i="5"/>
  <c r="V165" i="5"/>
  <c r="V180" i="5"/>
  <c r="R180" i="5" s="1"/>
  <c r="V186" i="5"/>
  <c r="R186" i="5" s="1"/>
  <c r="V192" i="5"/>
  <c r="R192" i="5" s="1"/>
  <c r="V197" i="5"/>
  <c r="V210" i="5"/>
  <c r="V53" i="5"/>
  <c r="V61" i="5"/>
  <c r="V76" i="5"/>
  <c r="V89" i="5"/>
  <c r="V96" i="5"/>
  <c r="V132" i="5"/>
  <c r="V156" i="5"/>
  <c r="V206" i="5"/>
  <c r="V228" i="5"/>
  <c r="V40" i="5"/>
  <c r="V148" i="5"/>
  <c r="V200" i="5"/>
  <c r="V208" i="5"/>
  <c r="V216" i="5"/>
  <c r="V248" i="5"/>
  <c r="V253" i="5"/>
  <c r="V272" i="5"/>
  <c r="V286" i="5"/>
  <c r="V310" i="5"/>
  <c r="V321" i="5"/>
  <c r="R321" i="5" s="1"/>
  <c r="V337" i="5"/>
  <c r="V356" i="5"/>
  <c r="V370" i="5"/>
  <c r="V384" i="5"/>
  <c r="R384" i="5" s="1"/>
  <c r="V17" i="5"/>
  <c r="V57" i="5"/>
  <c r="V193" i="5"/>
  <c r="R193" i="5" s="1"/>
  <c r="V201" i="5"/>
  <c r="V258" i="5"/>
  <c r="V277" i="5"/>
  <c r="V296" i="5"/>
  <c r="V301" i="5"/>
  <c r="V342" i="5"/>
  <c r="V361" i="5"/>
  <c r="V366" i="5"/>
  <c r="V379" i="5"/>
  <c r="V41" i="5"/>
  <c r="V168" i="5"/>
  <c r="V202" i="5"/>
  <c r="V229" i="5"/>
  <c r="V234" i="5"/>
  <c r="V249" i="5"/>
  <c r="V268" i="5"/>
  <c r="V282" i="5"/>
  <c r="V306" i="5"/>
  <c r="V316" i="5"/>
  <c r="R316" i="5" s="1"/>
  <c r="V322" i="5"/>
  <c r="R322" i="5" s="1"/>
  <c r="V328" i="5"/>
  <c r="R328" i="5" s="1"/>
  <c r="V333" i="5"/>
  <c r="V352" i="5"/>
  <c r="V375" i="5"/>
  <c r="V385" i="5"/>
  <c r="R385" i="5" s="1"/>
  <c r="V24" i="5"/>
  <c r="V64" i="5"/>
  <c r="V129" i="5"/>
  <c r="V149" i="5"/>
  <c r="V194" i="5"/>
  <c r="R194" i="5" s="1"/>
  <c r="V217" i="5"/>
  <c r="V240" i="5"/>
  <c r="V254" i="5"/>
  <c r="V273" i="5"/>
  <c r="V297" i="5"/>
  <c r="V338" i="5"/>
  <c r="V362" i="5"/>
  <c r="V371" i="5"/>
  <c r="V85" i="5"/>
  <c r="V104" i="5"/>
  <c r="V161" i="5"/>
  <c r="V187" i="5"/>
  <c r="R187" i="5" s="1"/>
  <c r="V224" i="5"/>
  <c r="V245" i="5"/>
  <c r="V264" i="5"/>
  <c r="V278" i="5"/>
  <c r="V288" i="5"/>
  <c r="V302" i="5"/>
  <c r="V317" i="5"/>
  <c r="R317" i="5" s="1"/>
  <c r="V323" i="5"/>
  <c r="R323" i="5" s="1"/>
  <c r="V348" i="5"/>
  <c r="V353" i="5"/>
  <c r="V367" i="5"/>
  <c r="V380" i="5"/>
  <c r="V386" i="5"/>
  <c r="R386" i="5" s="1"/>
  <c r="V25" i="5"/>
  <c r="V195" i="5"/>
  <c r="R195" i="5" s="1"/>
  <c r="V218" i="5"/>
  <c r="V230" i="5"/>
  <c r="V250" i="5"/>
  <c r="V269" i="5"/>
  <c r="V293" i="5"/>
  <c r="V312" i="5"/>
  <c r="V329" i="5"/>
  <c r="R329" i="5" s="1"/>
  <c r="V334" i="5"/>
  <c r="V358" i="5"/>
  <c r="V376" i="5"/>
  <c r="V8" i="5"/>
  <c r="V48" i="5"/>
  <c r="V120" i="5"/>
  <c r="V133" i="5"/>
  <c r="V172" i="5"/>
  <c r="V188" i="5"/>
  <c r="R188" i="5" s="1"/>
  <c r="V204" i="5"/>
  <c r="V212" i="5"/>
  <c r="V225" i="5"/>
  <c r="V236" i="5"/>
  <c r="V241" i="5"/>
  <c r="V260" i="5"/>
  <c r="V274" i="5"/>
  <c r="V284" i="5"/>
  <c r="V298" i="5"/>
  <c r="V318" i="5"/>
  <c r="R318" i="5" s="1"/>
  <c r="V324" i="5"/>
  <c r="R324" i="5" s="1"/>
  <c r="V349" i="5"/>
  <c r="V372" i="5"/>
  <c r="V92" i="5"/>
  <c r="V153" i="5"/>
  <c r="V157" i="5"/>
  <c r="V266" i="5"/>
  <c r="V33" i="5"/>
  <c r="V182" i="5"/>
  <c r="R182" i="5" s="1"/>
  <c r="V213" i="5"/>
  <c r="V232" i="5"/>
  <c r="R232" i="5" s="1"/>
  <c r="V256" i="5"/>
  <c r="V300" i="5"/>
  <c r="V313" i="5"/>
  <c r="V214" i="5"/>
  <c r="V246" i="5"/>
  <c r="V280" i="5"/>
  <c r="V290" i="5"/>
  <c r="V365" i="5"/>
  <c r="V377" i="5"/>
  <c r="V97" i="5"/>
  <c r="V137" i="5"/>
  <c r="V183" i="5"/>
  <c r="R183" i="5" s="1"/>
  <c r="V233" i="5"/>
  <c r="V314" i="5"/>
  <c r="V332" i="5"/>
  <c r="V345" i="5"/>
  <c r="V368" i="5"/>
  <c r="V9" i="5"/>
  <c r="V49" i="5"/>
  <c r="V124" i="5"/>
  <c r="V237" i="5"/>
  <c r="V327" i="5"/>
  <c r="R327" i="5" s="1"/>
  <c r="V190" i="5"/>
  <c r="R190" i="5" s="1"/>
  <c r="V252" i="5"/>
  <c r="V319" i="5"/>
  <c r="R319" i="5" s="1"/>
  <c r="V341" i="5"/>
  <c r="V56" i="5"/>
  <c r="V289" i="5"/>
  <c r="V308" i="5"/>
  <c r="V373" i="5"/>
  <c r="V144" i="5"/>
  <c r="V238" i="5"/>
  <c r="V320" i="5"/>
  <c r="R320" i="5" s="1"/>
  <c r="V330" i="5"/>
  <c r="R330" i="5" s="1"/>
  <c r="V360" i="5"/>
  <c r="V387" i="5"/>
  <c r="R387" i="5" s="1"/>
  <c r="V72" i="5"/>
  <c r="V294" i="5"/>
  <c r="V346" i="5"/>
  <c r="V374" i="5"/>
  <c r="V221" i="5"/>
  <c r="V309" i="5"/>
  <c r="V77" i="5"/>
  <c r="V242" i="5"/>
  <c r="V261" i="5"/>
  <c r="V276" i="5"/>
  <c r="V364" i="5"/>
  <c r="V378" i="5"/>
  <c r="V336" i="5"/>
  <c r="V350" i="5"/>
  <c r="V354" i="5"/>
  <c r="V109" i="5"/>
  <c r="V304" i="5"/>
  <c r="V262" i="5"/>
  <c r="V265" i="5"/>
  <c r="V369" i="5"/>
  <c r="V226" i="5"/>
  <c r="V281" i="5"/>
  <c r="V381" i="5"/>
  <c r="R381" i="5" s="1"/>
  <c r="V285" i="5"/>
  <c r="V383" i="5"/>
  <c r="R383" i="5" s="1"/>
  <c r="V16" i="5"/>
  <c r="V340" i="5"/>
  <c r="V80" i="5"/>
  <c r="V220" i="5"/>
  <c r="V198" i="5"/>
  <c r="V181" i="5"/>
  <c r="R181" i="5" s="1"/>
  <c r="V152" i="5"/>
  <c r="V128" i="5"/>
  <c r="V113" i="5"/>
  <c r="V108" i="5"/>
  <c r="V84" i="5"/>
  <c r="V69" i="5"/>
  <c r="V10" i="5"/>
  <c r="V45" i="5"/>
  <c r="V37" i="5"/>
  <c r="V21" i="5"/>
  <c r="V160" i="5"/>
  <c r="V136" i="5"/>
  <c r="V81" i="5"/>
  <c r="V68" i="5"/>
  <c r="V60" i="5"/>
  <c r="V205" i="5"/>
  <c r="V191" i="5"/>
  <c r="R191" i="5" s="1"/>
  <c r="V179" i="5"/>
  <c r="R179" i="5" s="1"/>
  <c r="V169" i="5"/>
  <c r="V145" i="5"/>
  <c r="V121" i="5"/>
  <c r="V88" i="5"/>
  <c r="V44" i="5"/>
  <c r="V36" i="5"/>
  <c r="V28" i="5"/>
  <c r="V20" i="5"/>
  <c r="V12" i="5"/>
  <c r="V209" i="5"/>
  <c r="V196" i="5"/>
  <c r="R196" i="5" s="1"/>
  <c r="V184" i="5"/>
  <c r="R184" i="5" s="1"/>
  <c r="V164" i="5"/>
  <c r="V140" i="5"/>
  <c r="V116" i="5"/>
  <c r="V105" i="5"/>
  <c r="V100" i="5"/>
  <c r="V73" i="5"/>
  <c r="V125" i="5"/>
  <c r="V93" i="5"/>
  <c r="V6" i="5"/>
  <c r="V185" i="5"/>
  <c r="R185" i="5" s="1"/>
  <c r="V175" i="5"/>
  <c r="V171" i="5"/>
  <c r="V167" i="5"/>
  <c r="V163" i="5"/>
  <c r="V159" i="5"/>
  <c r="V155" i="5"/>
  <c r="V151" i="5"/>
  <c r="V147" i="5"/>
  <c r="V143" i="5"/>
  <c r="V139" i="5"/>
  <c r="V135" i="5"/>
  <c r="V131" i="5"/>
  <c r="V127" i="5"/>
  <c r="V123" i="5"/>
  <c r="V119" i="5"/>
  <c r="V115" i="5"/>
  <c r="V111" i="5"/>
  <c r="V107" i="5"/>
  <c r="V103" i="5"/>
  <c r="V99" i="5"/>
  <c r="V95" i="5"/>
  <c r="V91" i="5"/>
  <c r="V87" i="5"/>
  <c r="V83" i="5"/>
  <c r="V79" i="5"/>
  <c r="V75" i="5"/>
  <c r="V71" i="5"/>
  <c r="V67" i="5"/>
  <c r="V63" i="5"/>
  <c r="V59" i="5"/>
  <c r="V55" i="5"/>
  <c r="V51" i="5"/>
  <c r="V43" i="5"/>
  <c r="V39" i="5"/>
  <c r="V35" i="5"/>
  <c r="V31" i="5"/>
  <c r="V27" i="5"/>
  <c r="V23" i="5"/>
  <c r="V19" i="5"/>
  <c r="V15" i="5"/>
  <c r="V11" i="5"/>
  <c r="V7" i="5"/>
  <c r="V363" i="5"/>
  <c r="V359" i="5"/>
  <c r="V355" i="5"/>
  <c r="V351" i="5"/>
  <c r="V347" i="5"/>
  <c r="V343" i="5"/>
  <c r="V339" i="5"/>
  <c r="V335" i="5"/>
  <c r="V331" i="5"/>
  <c r="V326" i="5"/>
  <c r="R326" i="5" s="1"/>
  <c r="V315" i="5"/>
  <c r="R315" i="5" s="1"/>
  <c r="V311" i="5"/>
  <c r="V307" i="5"/>
  <c r="V303" i="5"/>
  <c r="V299" i="5"/>
  <c r="V295" i="5"/>
  <c r="V291" i="5"/>
  <c r="V287" i="5"/>
  <c r="V283" i="5"/>
  <c r="V279" i="5"/>
  <c r="V275" i="5"/>
  <c r="V271" i="5"/>
  <c r="V267" i="5"/>
  <c r="V263" i="5"/>
  <c r="V259" i="5"/>
  <c r="V255" i="5"/>
  <c r="V251" i="5"/>
  <c r="V247" i="5"/>
  <c r="V243" i="5"/>
  <c r="V239" i="5"/>
  <c r="V235" i="5"/>
  <c r="V231" i="5"/>
  <c r="V227" i="5"/>
  <c r="V223" i="5"/>
  <c r="V219" i="5"/>
  <c r="V215" i="5"/>
  <c r="V211" i="5"/>
  <c r="V207" i="5"/>
  <c r="V203" i="5"/>
  <c r="V199" i="5"/>
  <c r="V189" i="5"/>
  <c r="R189" i="5" s="1"/>
  <c r="V178" i="5"/>
  <c r="R178" i="5" s="1"/>
  <c r="V174" i="5"/>
  <c r="V170" i="5"/>
  <c r="V166" i="5"/>
  <c r="V162" i="5"/>
  <c r="V158" i="5"/>
  <c r="V154" i="5"/>
  <c r="V150" i="5"/>
  <c r="V146" i="5"/>
  <c r="V142" i="5"/>
  <c r="V138" i="5"/>
  <c r="V134" i="5"/>
  <c r="V130" i="5"/>
  <c r="V126" i="5"/>
  <c r="V122" i="5"/>
  <c r="V118" i="5"/>
  <c r="V114" i="5"/>
  <c r="V110" i="5"/>
  <c r="V106" i="5"/>
  <c r="V102" i="5"/>
  <c r="V98" i="5"/>
  <c r="V94" i="5"/>
  <c r="V90" i="5"/>
  <c r="V86" i="5"/>
  <c r="V82" i="5"/>
  <c r="V78" i="5"/>
  <c r="V74" i="5"/>
  <c r="V70" i="5"/>
  <c r="V66" i="5"/>
  <c r="V62" i="5"/>
  <c r="V58" i="5"/>
  <c r="V54" i="5"/>
  <c r="V50" i="5"/>
  <c r="V46" i="5"/>
  <c r="V42" i="5"/>
  <c r="V38" i="5"/>
  <c r="V34" i="5"/>
  <c r="V30" i="5"/>
  <c r="V26" i="5"/>
  <c r="V22" i="5"/>
  <c r="V18" i="5"/>
  <c r="V14" i="5"/>
  <c r="T270" i="5"/>
  <c r="T295" i="5"/>
  <c r="T373" i="5"/>
  <c r="T304" i="5"/>
  <c r="T303" i="5"/>
  <c r="T231" i="5"/>
  <c r="T312" i="5"/>
  <c r="T380" i="5"/>
  <c r="T371" i="5"/>
  <c r="T119" i="5"/>
  <c r="T249" i="5"/>
  <c r="T263" i="5"/>
  <c r="T286" i="5"/>
  <c r="T346" i="5"/>
  <c r="T157" i="5"/>
  <c r="T147" i="5"/>
  <c r="T180" i="5"/>
  <c r="T214" i="5"/>
  <c r="T126" i="5"/>
  <c r="T348" i="5"/>
  <c r="T173" i="5"/>
  <c r="T107" i="5"/>
  <c r="T59" i="5"/>
  <c r="T11" i="5"/>
  <c r="T54" i="5"/>
  <c r="T97" i="5"/>
  <c r="T49" i="5"/>
  <c r="T60" i="5"/>
  <c r="T12" i="5"/>
  <c r="T340" i="5"/>
  <c r="T205" i="5"/>
  <c r="T198" i="5"/>
  <c r="T308" i="5"/>
  <c r="T285" i="5"/>
  <c r="T256" i="5"/>
  <c r="T225" i="5"/>
  <c r="T293" i="5"/>
  <c r="T367" i="5"/>
  <c r="T362" i="5"/>
  <c r="T375" i="5"/>
  <c r="T234" i="5"/>
  <c r="T258" i="5"/>
  <c r="T272" i="5"/>
  <c r="T332" i="5"/>
  <c r="T138" i="5"/>
  <c r="T142" i="5"/>
  <c r="T175" i="5"/>
  <c r="T201" i="5"/>
  <c r="T121" i="5"/>
  <c r="T335" i="5"/>
  <c r="T159" i="5"/>
  <c r="T103" i="5"/>
  <c r="T55" i="5"/>
  <c r="T7" i="5"/>
  <c r="T50" i="5"/>
  <c r="T93" i="5"/>
  <c r="T45" i="5"/>
  <c r="T56" i="5"/>
  <c r="T8" i="5"/>
  <c r="T298" i="5"/>
  <c r="T156" i="5"/>
  <c r="T221" i="5"/>
  <c r="T257" i="5"/>
  <c r="T206" i="5"/>
  <c r="T134" i="5"/>
  <c r="T212" i="5"/>
  <c r="T279" i="5"/>
  <c r="T353" i="5"/>
  <c r="T343" i="5"/>
  <c r="T357" i="5"/>
  <c r="T229" i="5"/>
  <c r="T244" i="5"/>
  <c r="T253" i="5"/>
  <c r="T305" i="5"/>
  <c r="T114" i="5"/>
  <c r="T137" i="5"/>
  <c r="T170" i="5"/>
  <c r="T160" i="5"/>
  <c r="T88" i="5"/>
  <c r="T309" i="5"/>
  <c r="T154" i="5"/>
  <c r="T99" i="5"/>
  <c r="T51" i="5"/>
  <c r="T6" i="5"/>
  <c r="T46" i="5"/>
  <c r="T89" i="5"/>
  <c r="T41" i="5"/>
  <c r="T52" i="5"/>
  <c r="T247" i="5"/>
  <c r="T265" i="5"/>
  <c r="T153" i="5"/>
  <c r="T220" i="5"/>
  <c r="T144" i="5"/>
  <c r="T354" i="5"/>
  <c r="T204" i="5"/>
  <c r="T269" i="5"/>
  <c r="T307" i="5"/>
  <c r="T338" i="5"/>
  <c r="T352" i="5"/>
  <c r="T223" i="5"/>
  <c r="T239" i="5"/>
  <c r="T228" i="5"/>
  <c r="T300" i="5"/>
  <c r="T98" i="5"/>
  <c r="T123" i="5"/>
  <c r="T165" i="5"/>
  <c r="T136" i="5"/>
  <c r="T209" i="5"/>
  <c r="T296" i="5"/>
  <c r="T149" i="5"/>
  <c r="T95" i="5"/>
  <c r="T47" i="5"/>
  <c r="T90" i="5"/>
  <c r="T42" i="5"/>
  <c r="T85" i="5"/>
  <c r="T37" i="5"/>
  <c r="T48" i="5"/>
  <c r="T236" i="5"/>
  <c r="T199" i="5"/>
  <c r="T349" i="5"/>
  <c r="T345" i="5"/>
  <c r="T109" i="5"/>
  <c r="T341" i="5"/>
  <c r="T172" i="5"/>
  <c r="T255" i="5"/>
  <c r="T302" i="5"/>
  <c r="T297" i="5"/>
  <c r="T333" i="5"/>
  <c r="T177" i="5"/>
  <c r="T158" i="5"/>
  <c r="T222" i="5"/>
  <c r="T281" i="5"/>
  <c r="T224" i="5"/>
  <c r="T118" i="5"/>
  <c r="T151" i="5"/>
  <c r="T106" i="5"/>
  <c r="T196" i="5"/>
  <c r="T283" i="5"/>
  <c r="T135" i="5"/>
  <c r="T91" i="5"/>
  <c r="T43" i="5"/>
  <c r="T86" i="5"/>
  <c r="T38" i="5"/>
  <c r="T81" i="5"/>
  <c r="T33" i="5"/>
  <c r="T44" i="5"/>
  <c r="T350" i="5"/>
  <c r="T368" i="5"/>
  <c r="T294" i="5"/>
  <c r="T252" i="5"/>
  <c r="T377" i="5"/>
  <c r="T331" i="5"/>
  <c r="T133" i="5"/>
  <c r="T250" i="5"/>
  <c r="T288" i="5"/>
  <c r="T273" i="5"/>
  <c r="T328" i="5"/>
  <c r="T168" i="5"/>
  <c r="T139" i="5"/>
  <c r="T216" i="5"/>
  <c r="T267" i="5"/>
  <c r="T211" i="5"/>
  <c r="T102" i="5"/>
  <c r="T146" i="5"/>
  <c r="T68" i="5"/>
  <c r="T164" i="5"/>
  <c r="T274" i="5"/>
  <c r="T130" i="5"/>
  <c r="T87" i="5"/>
  <c r="T39" i="5"/>
  <c r="T82" i="5"/>
  <c r="T34" i="5"/>
  <c r="T77" i="5"/>
  <c r="T29" i="5"/>
  <c r="T40" i="5"/>
  <c r="T96" i="5"/>
  <c r="T141" i="5"/>
  <c r="T174" i="5"/>
  <c r="T140" i="5"/>
  <c r="T261" i="5"/>
  <c r="T125" i="5"/>
  <c r="T83" i="5"/>
  <c r="T35" i="5"/>
  <c r="T78" i="5"/>
  <c r="T30" i="5"/>
  <c r="T73" i="5"/>
  <c r="T25" i="5"/>
  <c r="T36" i="5"/>
  <c r="T227" i="5"/>
  <c r="T314" i="5"/>
  <c r="T72" i="5"/>
  <c r="T359" i="5"/>
  <c r="T355" i="5"/>
  <c r="T266" i="5"/>
  <c r="T376" i="5"/>
  <c r="T230" i="5"/>
  <c r="T278" i="5"/>
  <c r="T259" i="5"/>
  <c r="T311" i="5"/>
  <c r="T379" i="5"/>
  <c r="T84" i="5"/>
  <c r="T208" i="5"/>
  <c r="T262" i="5"/>
  <c r="T202" i="5"/>
  <c r="T5" i="5"/>
  <c r="T113" i="5"/>
  <c r="T360" i="5"/>
  <c r="T271" i="5"/>
  <c r="T290" i="5"/>
  <c r="T163" i="5"/>
  <c r="T363" i="5"/>
  <c r="T218" i="5"/>
  <c r="T264" i="5"/>
  <c r="T254" i="5"/>
  <c r="T306" i="5"/>
  <c r="T366" i="5"/>
  <c r="T370" i="5"/>
  <c r="T148" i="5"/>
  <c r="T243" i="5"/>
  <c r="T193" i="5"/>
  <c r="T76" i="5"/>
  <c r="T127" i="5"/>
  <c r="T169" i="5"/>
  <c r="T116" i="5"/>
  <c r="T248" i="5"/>
  <c r="T110" i="5"/>
  <c r="T79" i="5"/>
  <c r="T31" i="5"/>
  <c r="T74" i="5"/>
  <c r="T26" i="5"/>
  <c r="T69" i="5"/>
  <c r="T21" i="5"/>
  <c r="T32" i="5"/>
  <c r="T324" i="5"/>
  <c r="T251" i="5"/>
  <c r="T320" i="5"/>
  <c r="T237" i="5"/>
  <c r="T280" i="5"/>
  <c r="T92" i="5"/>
  <c r="T358" i="5"/>
  <c r="T162" i="5"/>
  <c r="T245" i="5"/>
  <c r="T240" i="5"/>
  <c r="T292" i="5"/>
  <c r="T347" i="5"/>
  <c r="T356" i="5"/>
  <c r="T128" i="5"/>
  <c r="T238" i="5"/>
  <c r="T187" i="5"/>
  <c r="T232" i="5"/>
  <c r="T122" i="5"/>
  <c r="T155" i="5"/>
  <c r="T105" i="5"/>
  <c r="T235" i="5"/>
  <c r="T80" i="5"/>
  <c r="T75" i="5"/>
  <c r="T27" i="5"/>
  <c r="T70" i="5"/>
  <c r="T22" i="5"/>
  <c r="T65" i="5"/>
  <c r="T17" i="5"/>
  <c r="T28" i="5"/>
  <c r="T284" i="5"/>
  <c r="T299" i="5"/>
  <c r="T275" i="5"/>
  <c r="T207" i="5"/>
  <c r="T246" i="5"/>
  <c r="T289" i="5"/>
  <c r="T344" i="5"/>
  <c r="T143" i="5"/>
  <c r="T152" i="5"/>
  <c r="T217" i="5"/>
  <c r="T287" i="5"/>
  <c r="T342" i="5"/>
  <c r="T337" i="5"/>
  <c r="T374" i="5"/>
  <c r="T233" i="5"/>
  <c r="T171" i="5"/>
  <c r="T219" i="5"/>
  <c r="T117" i="5"/>
  <c r="T150" i="5"/>
  <c r="T100" i="5"/>
  <c r="T226" i="5"/>
  <c r="T120" i="5"/>
  <c r="T71" i="5"/>
  <c r="T23" i="5"/>
  <c r="T66" i="5"/>
  <c r="T18" i="5"/>
  <c r="T61" i="5"/>
  <c r="T13" i="5"/>
  <c r="T24" i="5"/>
  <c r="T336" i="5"/>
  <c r="T378" i="5"/>
  <c r="T260" i="5"/>
  <c r="T124" i="5"/>
  <c r="T215" i="5"/>
  <c r="T276" i="5"/>
  <c r="T339" i="5"/>
  <c r="T108" i="5"/>
  <c r="T132" i="5"/>
  <c r="T203" i="5"/>
  <c r="T282" i="5"/>
  <c r="T301" i="5"/>
  <c r="T310" i="5"/>
  <c r="T365" i="5"/>
  <c r="T176" i="5"/>
  <c r="T166" i="5"/>
  <c r="T210" i="5"/>
  <c r="T112" i="5"/>
  <c r="T145" i="5"/>
  <c r="T94" i="5"/>
  <c r="T213" i="5"/>
  <c r="T115" i="5"/>
  <c r="T67" i="5"/>
  <c r="T19" i="5"/>
  <c r="T62" i="5"/>
  <c r="T14" i="5"/>
  <c r="T57" i="5"/>
  <c r="T9" i="5"/>
  <c r="T20" i="5"/>
  <c r="T369" i="5"/>
  <c r="T364" i="5"/>
  <c r="T241" i="5"/>
  <c r="T372" i="5"/>
  <c r="T313" i="5"/>
  <c r="T242" i="5"/>
  <c r="T334" i="5"/>
  <c r="T386" i="5"/>
  <c r="T104" i="5"/>
  <c r="T129" i="5"/>
  <c r="T268" i="5"/>
  <c r="T277" i="5"/>
  <c r="T291" i="5"/>
  <c r="T351" i="5"/>
  <c r="T167" i="5"/>
  <c r="T161" i="5"/>
  <c r="T197" i="5"/>
  <c r="T101" i="5"/>
  <c r="T131" i="5"/>
  <c r="T361" i="5"/>
  <c r="T200" i="5"/>
  <c r="T111" i="5"/>
  <c r="T63" i="5"/>
  <c r="T15" i="5"/>
  <c r="T58" i="5"/>
  <c r="T10" i="5"/>
  <c r="T53" i="5"/>
  <c r="T64" i="5"/>
  <c r="T16" i="5"/>
  <c r="G364" i="5" l="1"/>
  <c r="F364" i="5"/>
  <c r="R364" i="5"/>
  <c r="R360" i="5"/>
  <c r="F360" i="5"/>
  <c r="G360" i="5"/>
  <c r="G137" i="5"/>
  <c r="F137" i="5"/>
  <c r="R137" i="5"/>
  <c r="G213" i="5"/>
  <c r="R213" i="5"/>
  <c r="F213" i="5"/>
  <c r="G284" i="5"/>
  <c r="F284" i="5"/>
  <c r="R284" i="5"/>
  <c r="G48" i="5"/>
  <c r="R48" i="5"/>
  <c r="F48" i="5"/>
  <c r="G264" i="5"/>
  <c r="F264" i="5"/>
  <c r="R264" i="5"/>
  <c r="G254" i="5"/>
  <c r="R254" i="5"/>
  <c r="F254" i="5"/>
  <c r="G379" i="5"/>
  <c r="F379" i="5"/>
  <c r="R379" i="5"/>
  <c r="G200" i="5"/>
  <c r="F200" i="5"/>
  <c r="R200" i="5"/>
  <c r="G210" i="5"/>
  <c r="F210" i="5"/>
  <c r="R210" i="5"/>
  <c r="G344" i="5"/>
  <c r="R344" i="5"/>
  <c r="F344" i="5"/>
  <c r="E590" i="5"/>
  <c r="X590" i="5" s="1"/>
  <c r="R590" i="5"/>
  <c r="J590" i="5"/>
  <c r="I590" i="5"/>
  <c r="H590" i="5"/>
  <c r="F590" i="5"/>
  <c r="E662" i="5"/>
  <c r="X662" i="5" s="1"/>
  <c r="H662" i="5"/>
  <c r="I662" i="5"/>
  <c r="F662" i="5"/>
  <c r="R662" i="5"/>
  <c r="J662" i="5"/>
  <c r="E734" i="5"/>
  <c r="X734" i="5" s="1"/>
  <c r="J734" i="5"/>
  <c r="H734" i="5"/>
  <c r="F734" i="5"/>
  <c r="R734" i="5"/>
  <c r="I734" i="5"/>
  <c r="E806" i="5"/>
  <c r="X806" i="5" s="1"/>
  <c r="R806" i="5"/>
  <c r="H806" i="5"/>
  <c r="F806" i="5"/>
  <c r="J806" i="5"/>
  <c r="I806" i="5"/>
  <c r="E878" i="5"/>
  <c r="X878" i="5" s="1"/>
  <c r="J878" i="5"/>
  <c r="H878" i="5"/>
  <c r="R878" i="5"/>
  <c r="I878" i="5"/>
  <c r="F878" i="5"/>
  <c r="E962" i="5"/>
  <c r="X962" i="5" s="1"/>
  <c r="I962" i="5"/>
  <c r="H962" i="5"/>
  <c r="F962" i="5"/>
  <c r="R962" i="5"/>
  <c r="J962" i="5"/>
  <c r="E1034" i="5"/>
  <c r="X1034" i="5" s="1"/>
  <c r="H1034" i="5"/>
  <c r="R1034" i="5"/>
  <c r="J1034" i="5"/>
  <c r="I1034" i="5"/>
  <c r="F1034" i="5"/>
  <c r="E582" i="5"/>
  <c r="X582" i="5" s="1"/>
  <c r="H582" i="5"/>
  <c r="F582" i="5"/>
  <c r="I582" i="5"/>
  <c r="R582" i="5"/>
  <c r="J582" i="5"/>
  <c r="E690" i="5"/>
  <c r="X690" i="5" s="1"/>
  <c r="I690" i="5"/>
  <c r="F690" i="5"/>
  <c r="H690" i="5"/>
  <c r="R690" i="5"/>
  <c r="G690" i="5"/>
  <c r="J690" i="5"/>
  <c r="E954" i="5"/>
  <c r="X954" i="5" s="1"/>
  <c r="J954" i="5"/>
  <c r="F954" i="5"/>
  <c r="H954" i="5"/>
  <c r="R954" i="5"/>
  <c r="I954" i="5"/>
  <c r="I1182" i="5"/>
  <c r="R1182" i="5"/>
  <c r="E1182" i="5"/>
  <c r="X1182" i="5" s="1"/>
  <c r="F1182" i="5"/>
  <c r="J1182" i="5"/>
  <c r="H1182" i="5"/>
  <c r="E1254" i="5"/>
  <c r="X1254" i="5" s="1"/>
  <c r="F1254" i="5"/>
  <c r="R1254" i="5"/>
  <c r="J1254" i="5"/>
  <c r="I1254" i="5"/>
  <c r="H1254" i="5"/>
  <c r="E1326" i="5"/>
  <c r="X1326" i="5" s="1"/>
  <c r="F1326" i="5"/>
  <c r="R1326" i="5"/>
  <c r="J1326" i="5"/>
  <c r="I1326" i="5"/>
  <c r="H1326" i="5"/>
  <c r="E1518" i="5"/>
  <c r="X1518" i="5" s="1"/>
  <c r="R1518" i="5"/>
  <c r="J1518" i="5"/>
  <c r="I1518" i="5"/>
  <c r="H1518" i="5"/>
  <c r="F1518" i="5"/>
  <c r="E1770" i="5"/>
  <c r="X1770" i="5" s="1"/>
  <c r="H1770" i="5"/>
  <c r="J1770" i="5"/>
  <c r="I1770" i="5"/>
  <c r="R1770" i="5"/>
  <c r="F1770" i="5"/>
  <c r="E1974" i="5"/>
  <c r="X1974" i="5" s="1"/>
  <c r="I1974" i="5"/>
  <c r="F1974" i="5"/>
  <c r="J1974" i="5"/>
  <c r="R1974" i="5"/>
  <c r="H1974" i="5"/>
  <c r="E2034" i="5"/>
  <c r="X2034" i="5" s="1"/>
  <c r="R2034" i="5"/>
  <c r="I2034" i="5"/>
  <c r="F2034" i="5"/>
  <c r="J2034" i="5"/>
  <c r="H2034" i="5"/>
  <c r="E2166" i="5"/>
  <c r="X2166" i="5" s="1"/>
  <c r="R2166" i="5"/>
  <c r="J2166" i="5"/>
  <c r="I2166" i="5"/>
  <c r="H2166" i="5"/>
  <c r="F2166" i="5"/>
  <c r="E2238" i="5"/>
  <c r="X2238" i="5" s="1"/>
  <c r="R2238" i="5"/>
  <c r="I2238" i="5"/>
  <c r="H2238" i="5"/>
  <c r="F2238" i="5"/>
  <c r="J2238" i="5"/>
  <c r="E2310" i="5"/>
  <c r="X2310" i="5" s="1"/>
  <c r="F2310" i="5"/>
  <c r="R2310" i="5"/>
  <c r="H2310" i="5"/>
  <c r="J2310" i="5"/>
  <c r="I2310" i="5"/>
  <c r="E2370" i="5"/>
  <c r="X2370" i="5" s="1"/>
  <c r="F2370" i="5"/>
  <c r="H2370" i="5"/>
  <c r="R2370" i="5"/>
  <c r="I2370" i="5"/>
  <c r="J2370" i="5"/>
  <c r="E2430" i="5"/>
  <c r="X2430" i="5" s="1"/>
  <c r="J2430" i="5"/>
  <c r="I2430" i="5"/>
  <c r="F2430" i="5"/>
  <c r="R2430" i="5"/>
  <c r="H2430" i="5"/>
  <c r="E2490" i="5"/>
  <c r="X2490" i="5" s="1"/>
  <c r="F2490" i="5"/>
  <c r="R2490" i="5"/>
  <c r="J2490" i="5"/>
  <c r="H2490" i="5"/>
  <c r="I2490" i="5"/>
  <c r="E619" i="5"/>
  <c r="X619" i="5" s="1"/>
  <c r="R619" i="5"/>
  <c r="I619" i="5"/>
  <c r="H619" i="5"/>
  <c r="F619" i="5"/>
  <c r="J619" i="5"/>
  <c r="E715" i="5"/>
  <c r="X715" i="5" s="1"/>
  <c r="R715" i="5"/>
  <c r="J715" i="5"/>
  <c r="I715" i="5"/>
  <c r="F715" i="5"/>
  <c r="H715" i="5"/>
  <c r="E763" i="5"/>
  <c r="X763" i="5" s="1"/>
  <c r="R763" i="5"/>
  <c r="H763" i="5"/>
  <c r="F763" i="5"/>
  <c r="I763" i="5"/>
  <c r="J763" i="5"/>
  <c r="E955" i="5"/>
  <c r="X955" i="5" s="1"/>
  <c r="H955" i="5"/>
  <c r="I955" i="5"/>
  <c r="F955" i="5"/>
  <c r="R955" i="5"/>
  <c r="J955" i="5"/>
  <c r="E1123" i="5"/>
  <c r="X1123" i="5" s="1"/>
  <c r="F1123" i="5"/>
  <c r="R1123" i="5"/>
  <c r="J1123" i="5"/>
  <c r="H1123" i="5"/>
  <c r="I1123" i="5"/>
  <c r="E1615" i="5"/>
  <c r="X1615" i="5" s="1"/>
  <c r="F1615" i="5"/>
  <c r="J1615" i="5"/>
  <c r="I1615" i="5"/>
  <c r="H1615" i="5"/>
  <c r="R1615" i="5"/>
  <c r="E2035" i="5"/>
  <c r="X2035" i="5" s="1"/>
  <c r="H2035" i="5"/>
  <c r="I2035" i="5"/>
  <c r="R2035" i="5"/>
  <c r="F2035" i="5"/>
  <c r="J2035" i="5"/>
  <c r="D64" i="6"/>
  <c r="C64" i="6"/>
  <c r="G276" i="5"/>
  <c r="F276" i="5"/>
  <c r="R276" i="5"/>
  <c r="G97" i="5"/>
  <c r="R97" i="5"/>
  <c r="F97" i="5"/>
  <c r="R274" i="5"/>
  <c r="G274" i="5"/>
  <c r="F274" i="5"/>
  <c r="G8" i="5"/>
  <c r="R8" i="5"/>
  <c r="F8" i="5"/>
  <c r="R25" i="5"/>
  <c r="G25" i="5"/>
  <c r="F25" i="5"/>
  <c r="G245" i="5"/>
  <c r="F245" i="5"/>
  <c r="R245" i="5"/>
  <c r="G240" i="5"/>
  <c r="R240" i="5"/>
  <c r="F240" i="5"/>
  <c r="G366" i="5"/>
  <c r="R366" i="5"/>
  <c r="F366" i="5"/>
  <c r="G370" i="5"/>
  <c r="F370" i="5"/>
  <c r="R370" i="5"/>
  <c r="G148" i="5"/>
  <c r="F148" i="5"/>
  <c r="R148" i="5"/>
  <c r="G197" i="5"/>
  <c r="R197" i="5"/>
  <c r="F197" i="5"/>
  <c r="E518" i="5"/>
  <c r="X518" i="5" s="1"/>
  <c r="F518" i="5"/>
  <c r="J518" i="5"/>
  <c r="I518" i="5"/>
  <c r="H518" i="5"/>
  <c r="R518" i="5"/>
  <c r="E1118" i="5"/>
  <c r="X1118" i="5" s="1"/>
  <c r="H1118" i="5"/>
  <c r="F1118" i="5"/>
  <c r="R1118" i="5"/>
  <c r="J1118" i="5"/>
  <c r="I1118" i="5"/>
  <c r="E2258" i="5"/>
  <c r="X2258" i="5" s="1"/>
  <c r="J2258" i="5"/>
  <c r="H2258" i="5"/>
  <c r="F2258" i="5"/>
  <c r="R2258" i="5"/>
  <c r="I2258" i="5"/>
  <c r="E2131" i="5"/>
  <c r="X2131" i="5" s="1"/>
  <c r="F2131" i="5"/>
  <c r="J2131" i="5"/>
  <c r="I2131" i="5"/>
  <c r="H2131" i="5"/>
  <c r="R2131" i="5"/>
  <c r="G2258" i="5"/>
  <c r="G67" i="6"/>
  <c r="H67" i="6" s="1"/>
  <c r="G65" i="6"/>
  <c r="H65" i="6" s="1"/>
  <c r="G68" i="6"/>
  <c r="H68" i="6" s="1"/>
  <c r="E1398" i="5"/>
  <c r="X1398" i="5" s="1"/>
  <c r="I1398" i="5"/>
  <c r="F1398" i="5"/>
  <c r="R1398" i="5"/>
  <c r="J1398" i="5"/>
  <c r="H1398" i="5"/>
  <c r="E1458" i="5"/>
  <c r="X1458" i="5" s="1"/>
  <c r="I1458" i="5"/>
  <c r="R1458" i="5"/>
  <c r="H1458" i="5"/>
  <c r="F1458" i="5"/>
  <c r="J1458" i="5"/>
  <c r="E1578" i="5"/>
  <c r="X1578" i="5" s="1"/>
  <c r="F1578" i="5"/>
  <c r="R1578" i="5"/>
  <c r="J1578" i="5"/>
  <c r="I1578" i="5"/>
  <c r="H1578" i="5"/>
  <c r="E1638" i="5"/>
  <c r="X1638" i="5" s="1"/>
  <c r="F1638" i="5"/>
  <c r="R1638" i="5"/>
  <c r="J1638" i="5"/>
  <c r="I1638" i="5"/>
  <c r="H1638" i="5"/>
  <c r="E1710" i="5"/>
  <c r="X1710" i="5" s="1"/>
  <c r="I1710" i="5"/>
  <c r="H1710" i="5"/>
  <c r="F1710" i="5"/>
  <c r="R1710" i="5"/>
  <c r="J1710" i="5"/>
  <c r="E1842" i="5"/>
  <c r="X1842" i="5" s="1"/>
  <c r="J1842" i="5"/>
  <c r="R1842" i="5"/>
  <c r="I1842" i="5"/>
  <c r="H1842" i="5"/>
  <c r="F1842" i="5"/>
  <c r="E1914" i="5"/>
  <c r="X1914" i="5" s="1"/>
  <c r="F1914" i="5"/>
  <c r="J1914" i="5"/>
  <c r="H1914" i="5"/>
  <c r="R1914" i="5"/>
  <c r="I1914" i="5"/>
  <c r="E2106" i="5"/>
  <c r="X2106" i="5" s="1"/>
  <c r="F2106" i="5"/>
  <c r="I2106" i="5"/>
  <c r="H2106" i="5"/>
  <c r="J2106" i="5"/>
  <c r="R2106" i="5"/>
  <c r="E847" i="5"/>
  <c r="X847" i="5" s="1"/>
  <c r="F847" i="5"/>
  <c r="R847" i="5"/>
  <c r="J847" i="5"/>
  <c r="I847" i="5"/>
  <c r="H847" i="5"/>
  <c r="E907" i="5"/>
  <c r="X907" i="5" s="1"/>
  <c r="J907" i="5"/>
  <c r="F907" i="5"/>
  <c r="R907" i="5"/>
  <c r="I907" i="5"/>
  <c r="H907" i="5"/>
  <c r="E1255" i="5"/>
  <c r="X1255" i="5" s="1"/>
  <c r="R1255" i="5"/>
  <c r="J1255" i="5"/>
  <c r="I1255" i="5"/>
  <c r="H1255" i="5"/>
  <c r="F1255" i="5"/>
  <c r="E1411" i="5"/>
  <c r="X1411" i="5" s="1"/>
  <c r="J1411" i="5"/>
  <c r="I1411" i="5"/>
  <c r="H1411" i="5"/>
  <c r="F1411" i="5"/>
  <c r="R1411" i="5"/>
  <c r="E1807" i="5"/>
  <c r="X1807" i="5" s="1"/>
  <c r="F1807" i="5"/>
  <c r="R1807" i="5"/>
  <c r="J1807" i="5"/>
  <c r="I1807" i="5"/>
  <c r="H1807" i="5"/>
  <c r="E1891" i="5"/>
  <c r="X1891" i="5" s="1"/>
  <c r="R1891" i="5"/>
  <c r="H1891" i="5"/>
  <c r="J1891" i="5"/>
  <c r="I1891" i="5"/>
  <c r="F1891" i="5"/>
  <c r="E2275" i="5"/>
  <c r="X2275" i="5" s="1"/>
  <c r="J2275" i="5"/>
  <c r="H2275" i="5"/>
  <c r="F2275" i="5"/>
  <c r="R2275" i="5"/>
  <c r="I2275" i="5"/>
  <c r="E2383" i="5"/>
  <c r="X2383" i="5" s="1"/>
  <c r="R2383" i="5"/>
  <c r="F2383" i="5"/>
  <c r="I2383" i="5"/>
  <c r="H2383" i="5"/>
  <c r="J2383" i="5"/>
  <c r="E2467" i="5"/>
  <c r="X2467" i="5" s="1"/>
  <c r="J2467" i="5"/>
  <c r="H2467" i="5"/>
  <c r="R2467" i="5"/>
  <c r="I2467" i="5"/>
  <c r="F2467" i="5"/>
  <c r="C36" i="6"/>
  <c r="D36" i="6"/>
  <c r="G237" i="5"/>
  <c r="R237" i="5"/>
  <c r="F237" i="5"/>
  <c r="G377" i="5"/>
  <c r="R377" i="5"/>
  <c r="F377" i="5"/>
  <c r="G33" i="5"/>
  <c r="R33" i="5"/>
  <c r="F33" i="5"/>
  <c r="G260" i="5"/>
  <c r="F260" i="5"/>
  <c r="R260" i="5"/>
  <c r="G376" i="5"/>
  <c r="R376" i="5"/>
  <c r="F376" i="5"/>
  <c r="G224" i="5"/>
  <c r="F224" i="5"/>
  <c r="R224" i="5"/>
  <c r="G217" i="5"/>
  <c r="R217" i="5"/>
  <c r="F217" i="5"/>
  <c r="G361" i="5"/>
  <c r="F361" i="5"/>
  <c r="R361" i="5"/>
  <c r="R356" i="5"/>
  <c r="F356" i="5"/>
  <c r="G356" i="5"/>
  <c r="G40" i="5"/>
  <c r="F40" i="5"/>
  <c r="R40" i="5"/>
  <c r="G305" i="5"/>
  <c r="R305" i="5"/>
  <c r="F305" i="5"/>
  <c r="E1874" i="5"/>
  <c r="X1874" i="5" s="1"/>
  <c r="R1874" i="5"/>
  <c r="H1874" i="5"/>
  <c r="J1874" i="5"/>
  <c r="I1874" i="5"/>
  <c r="F1874" i="5"/>
  <c r="E602" i="5"/>
  <c r="X602" i="5" s="1"/>
  <c r="R602" i="5"/>
  <c r="F602" i="5"/>
  <c r="H602" i="5"/>
  <c r="I602" i="5"/>
  <c r="J602" i="5"/>
  <c r="E674" i="5"/>
  <c r="X674" i="5" s="1"/>
  <c r="H674" i="5"/>
  <c r="J674" i="5"/>
  <c r="I674" i="5"/>
  <c r="R674" i="5"/>
  <c r="F674" i="5"/>
  <c r="E746" i="5"/>
  <c r="X746" i="5" s="1"/>
  <c r="F746" i="5"/>
  <c r="J746" i="5"/>
  <c r="I746" i="5"/>
  <c r="R746" i="5"/>
  <c r="H746" i="5"/>
  <c r="E818" i="5"/>
  <c r="X818" i="5" s="1"/>
  <c r="H818" i="5"/>
  <c r="R818" i="5"/>
  <c r="J818" i="5"/>
  <c r="I818" i="5"/>
  <c r="F818" i="5"/>
  <c r="E890" i="5"/>
  <c r="X890" i="5" s="1"/>
  <c r="R890" i="5"/>
  <c r="I890" i="5"/>
  <c r="H890" i="5"/>
  <c r="J890" i="5"/>
  <c r="F890" i="5"/>
  <c r="E1046" i="5"/>
  <c r="X1046" i="5" s="1"/>
  <c r="H1046" i="5"/>
  <c r="R1046" i="5"/>
  <c r="J1046" i="5"/>
  <c r="I1046" i="5"/>
  <c r="F1046" i="5"/>
  <c r="G763" i="5"/>
  <c r="E594" i="5"/>
  <c r="X594" i="5" s="1"/>
  <c r="R594" i="5"/>
  <c r="F594" i="5"/>
  <c r="J594" i="5"/>
  <c r="I594" i="5"/>
  <c r="H594" i="5"/>
  <c r="G594" i="5"/>
  <c r="E702" i="5"/>
  <c r="X702" i="5" s="1"/>
  <c r="R702" i="5"/>
  <c r="J702" i="5"/>
  <c r="I702" i="5"/>
  <c r="H702" i="5"/>
  <c r="F702" i="5"/>
  <c r="E822" i="5"/>
  <c r="X822" i="5" s="1"/>
  <c r="H822" i="5"/>
  <c r="R822" i="5"/>
  <c r="J822" i="5"/>
  <c r="I822" i="5"/>
  <c r="F822" i="5"/>
  <c r="E882" i="5"/>
  <c r="X882" i="5" s="1"/>
  <c r="R882" i="5"/>
  <c r="I882" i="5"/>
  <c r="H882" i="5"/>
  <c r="F882" i="5"/>
  <c r="J882" i="5"/>
  <c r="R1122" i="5"/>
  <c r="J1122" i="5"/>
  <c r="I1122" i="5"/>
  <c r="E1122" i="5"/>
  <c r="X1122" i="5" s="1"/>
  <c r="H1122" i="5"/>
  <c r="F1122" i="5"/>
  <c r="E1194" i="5"/>
  <c r="X1194" i="5" s="1"/>
  <c r="R1194" i="5"/>
  <c r="I1194" i="5"/>
  <c r="F1194" i="5"/>
  <c r="J1194" i="5"/>
  <c r="H1194" i="5"/>
  <c r="E1266" i="5"/>
  <c r="X1266" i="5" s="1"/>
  <c r="R1266" i="5"/>
  <c r="F1266" i="5"/>
  <c r="J1266" i="5"/>
  <c r="I1266" i="5"/>
  <c r="H1266" i="5"/>
  <c r="E1338" i="5"/>
  <c r="X1338" i="5" s="1"/>
  <c r="R1338" i="5"/>
  <c r="F1338" i="5"/>
  <c r="J1338" i="5"/>
  <c r="I1338" i="5"/>
  <c r="H1338" i="5"/>
  <c r="E1530" i="5"/>
  <c r="X1530" i="5" s="1"/>
  <c r="J1530" i="5"/>
  <c r="I1530" i="5"/>
  <c r="R1530" i="5"/>
  <c r="H1530" i="5"/>
  <c r="F1530" i="5"/>
  <c r="E2046" i="5"/>
  <c r="X2046" i="5" s="1"/>
  <c r="I2046" i="5"/>
  <c r="F2046" i="5"/>
  <c r="R2046" i="5"/>
  <c r="J2046" i="5"/>
  <c r="H2046" i="5"/>
  <c r="E2178" i="5"/>
  <c r="X2178" i="5" s="1"/>
  <c r="R2178" i="5"/>
  <c r="I2178" i="5"/>
  <c r="J2178" i="5"/>
  <c r="H2178" i="5"/>
  <c r="F2178" i="5"/>
  <c r="E2250" i="5"/>
  <c r="X2250" i="5" s="1"/>
  <c r="H2250" i="5"/>
  <c r="F2250" i="5"/>
  <c r="R2250" i="5"/>
  <c r="I2250" i="5"/>
  <c r="J2250" i="5"/>
  <c r="E2322" i="5"/>
  <c r="X2322" i="5" s="1"/>
  <c r="R2322" i="5"/>
  <c r="F2322" i="5"/>
  <c r="J2322" i="5"/>
  <c r="I2322" i="5"/>
  <c r="H2322" i="5"/>
  <c r="E2382" i="5"/>
  <c r="X2382" i="5" s="1"/>
  <c r="I2382" i="5"/>
  <c r="H2382" i="5"/>
  <c r="R2382" i="5"/>
  <c r="J2382" i="5"/>
  <c r="F2382" i="5"/>
  <c r="E2502" i="5"/>
  <c r="J2502" i="5"/>
  <c r="I2502" i="5"/>
  <c r="H2502" i="5"/>
  <c r="R2502" i="5"/>
  <c r="F2502" i="5"/>
  <c r="E631" i="5"/>
  <c r="X631" i="5" s="1"/>
  <c r="H631" i="5"/>
  <c r="R631" i="5"/>
  <c r="J631" i="5"/>
  <c r="I631" i="5"/>
  <c r="F631" i="5"/>
  <c r="E967" i="5"/>
  <c r="X967" i="5" s="1"/>
  <c r="J967" i="5"/>
  <c r="H967" i="5"/>
  <c r="F967" i="5"/>
  <c r="R967" i="5"/>
  <c r="I967" i="5"/>
  <c r="E1027" i="5"/>
  <c r="X1027" i="5" s="1"/>
  <c r="J1027" i="5"/>
  <c r="I1027" i="5"/>
  <c r="H1027" i="5"/>
  <c r="F1027" i="5"/>
  <c r="R1027" i="5"/>
  <c r="E1075" i="5"/>
  <c r="X1075" i="5" s="1"/>
  <c r="J1075" i="5"/>
  <c r="H1075" i="5"/>
  <c r="R1075" i="5"/>
  <c r="I1075" i="5"/>
  <c r="F1075" i="5"/>
  <c r="I1135" i="5"/>
  <c r="F1135" i="5"/>
  <c r="E1135" i="5"/>
  <c r="X1135" i="5" s="1"/>
  <c r="R1135" i="5"/>
  <c r="J1135" i="5"/>
  <c r="H1135" i="5"/>
  <c r="E1519" i="5"/>
  <c r="X1519" i="5" s="1"/>
  <c r="I1519" i="5"/>
  <c r="J1519" i="5"/>
  <c r="F1519" i="5"/>
  <c r="R1519" i="5"/>
  <c r="H1519" i="5"/>
  <c r="E1627" i="5"/>
  <c r="X1627" i="5" s="1"/>
  <c r="J1627" i="5"/>
  <c r="H1627" i="5"/>
  <c r="R1627" i="5"/>
  <c r="F1627" i="5"/>
  <c r="I1627" i="5"/>
  <c r="E1723" i="5"/>
  <c r="X1723" i="5" s="1"/>
  <c r="H1723" i="5"/>
  <c r="R1723" i="5"/>
  <c r="J1723" i="5"/>
  <c r="I1723" i="5"/>
  <c r="F1723" i="5"/>
  <c r="E1963" i="5"/>
  <c r="X1963" i="5" s="1"/>
  <c r="R1963" i="5"/>
  <c r="J1963" i="5"/>
  <c r="I1963" i="5"/>
  <c r="H1963" i="5"/>
  <c r="F1963" i="5"/>
  <c r="E2047" i="5"/>
  <c r="X2047" i="5" s="1"/>
  <c r="F2047" i="5"/>
  <c r="R2047" i="5"/>
  <c r="J2047" i="5"/>
  <c r="I2047" i="5"/>
  <c r="H2047" i="5"/>
  <c r="E2155" i="5"/>
  <c r="X2155" i="5" s="1"/>
  <c r="I2155" i="5"/>
  <c r="H2155" i="5"/>
  <c r="R2155" i="5"/>
  <c r="F2155" i="5"/>
  <c r="J2155" i="5"/>
  <c r="E2479" i="5"/>
  <c r="X2479" i="5" s="1"/>
  <c r="H2479" i="5"/>
  <c r="J2479" i="5"/>
  <c r="I2479" i="5"/>
  <c r="R2479" i="5"/>
  <c r="F2479" i="5"/>
  <c r="D35" i="6"/>
  <c r="C35" i="6"/>
  <c r="G238" i="5"/>
  <c r="F238" i="5"/>
  <c r="R238" i="5"/>
  <c r="G124" i="5"/>
  <c r="R124" i="5"/>
  <c r="F124" i="5"/>
  <c r="G365" i="5"/>
  <c r="R365" i="5"/>
  <c r="F365" i="5"/>
  <c r="G266" i="5"/>
  <c r="F266" i="5"/>
  <c r="R266" i="5"/>
  <c r="G241" i="5"/>
  <c r="R241" i="5"/>
  <c r="F241" i="5"/>
  <c r="G358" i="5"/>
  <c r="R358" i="5"/>
  <c r="F358" i="5"/>
  <c r="G380" i="5"/>
  <c r="R380" i="5"/>
  <c r="F380" i="5"/>
  <c r="G306" i="5"/>
  <c r="F306" i="5"/>
  <c r="R306" i="5"/>
  <c r="G342" i="5"/>
  <c r="R342" i="5"/>
  <c r="F342" i="5"/>
  <c r="G337" i="5"/>
  <c r="F337" i="5"/>
  <c r="R337" i="5"/>
  <c r="G228" i="5"/>
  <c r="F228" i="5"/>
  <c r="R228" i="5"/>
  <c r="G292" i="5"/>
  <c r="F292" i="5"/>
  <c r="R292" i="5"/>
  <c r="E530" i="5"/>
  <c r="X530" i="5" s="1"/>
  <c r="F530" i="5"/>
  <c r="R530" i="5"/>
  <c r="I530" i="5"/>
  <c r="H530" i="5"/>
  <c r="J530" i="5"/>
  <c r="E974" i="5"/>
  <c r="X974" i="5" s="1"/>
  <c r="H974" i="5"/>
  <c r="I974" i="5"/>
  <c r="R974" i="5"/>
  <c r="J974" i="5"/>
  <c r="F974" i="5"/>
  <c r="E1130" i="5"/>
  <c r="X1130" i="5" s="1"/>
  <c r="H1130" i="5"/>
  <c r="F1130" i="5"/>
  <c r="R1130" i="5"/>
  <c r="J1130" i="5"/>
  <c r="I1130" i="5"/>
  <c r="E654" i="5"/>
  <c r="X654" i="5" s="1"/>
  <c r="I654" i="5"/>
  <c r="R654" i="5"/>
  <c r="J654" i="5"/>
  <c r="H654" i="5"/>
  <c r="F654" i="5"/>
  <c r="G702" i="5"/>
  <c r="E966" i="5"/>
  <c r="X966" i="5" s="1"/>
  <c r="H966" i="5"/>
  <c r="F966" i="5"/>
  <c r="R966" i="5"/>
  <c r="J966" i="5"/>
  <c r="I966" i="5"/>
  <c r="E1062" i="5"/>
  <c r="X1062" i="5" s="1"/>
  <c r="H1062" i="5"/>
  <c r="R1062" i="5"/>
  <c r="J1062" i="5"/>
  <c r="F1062" i="5"/>
  <c r="I1062" i="5"/>
  <c r="E1650" i="5"/>
  <c r="X1650" i="5" s="1"/>
  <c r="I1650" i="5"/>
  <c r="F1650" i="5"/>
  <c r="J1650" i="5"/>
  <c r="H1650" i="5"/>
  <c r="R1650" i="5"/>
  <c r="E1722" i="5"/>
  <c r="X1722" i="5" s="1"/>
  <c r="I1722" i="5"/>
  <c r="F1722" i="5"/>
  <c r="J1722" i="5"/>
  <c r="R1722" i="5"/>
  <c r="H1722" i="5"/>
  <c r="E1782" i="5"/>
  <c r="X1782" i="5" s="1"/>
  <c r="F1782" i="5"/>
  <c r="H1782" i="5"/>
  <c r="R1782" i="5"/>
  <c r="J1782" i="5"/>
  <c r="I1782" i="5"/>
  <c r="E1854" i="5"/>
  <c r="X1854" i="5" s="1"/>
  <c r="F1854" i="5"/>
  <c r="R1854" i="5"/>
  <c r="J1854" i="5"/>
  <c r="I1854" i="5"/>
  <c r="H1854" i="5"/>
  <c r="E1926" i="5"/>
  <c r="X1926" i="5" s="1"/>
  <c r="F1926" i="5"/>
  <c r="J1926" i="5"/>
  <c r="H1926" i="5"/>
  <c r="R1926" i="5"/>
  <c r="I1926" i="5"/>
  <c r="E1986" i="5"/>
  <c r="X1986" i="5" s="1"/>
  <c r="I1986" i="5"/>
  <c r="F1986" i="5"/>
  <c r="R1986" i="5"/>
  <c r="J1986" i="5"/>
  <c r="H1986" i="5"/>
  <c r="E2118" i="5"/>
  <c r="X2118" i="5" s="1"/>
  <c r="F2118" i="5"/>
  <c r="J2118" i="5"/>
  <c r="I2118" i="5"/>
  <c r="R2118" i="5"/>
  <c r="H2118" i="5"/>
  <c r="E2442" i="5"/>
  <c r="X2442" i="5" s="1"/>
  <c r="R2442" i="5"/>
  <c r="F2442" i="5"/>
  <c r="J2442" i="5"/>
  <c r="I2442" i="5"/>
  <c r="H2442" i="5"/>
  <c r="E727" i="5"/>
  <c r="X727" i="5" s="1"/>
  <c r="F727" i="5"/>
  <c r="I727" i="5"/>
  <c r="R727" i="5"/>
  <c r="J727" i="5"/>
  <c r="H727" i="5"/>
  <c r="E859" i="5"/>
  <c r="X859" i="5" s="1"/>
  <c r="J859" i="5"/>
  <c r="F859" i="5"/>
  <c r="R859" i="5"/>
  <c r="H859" i="5"/>
  <c r="I859" i="5"/>
  <c r="E1267" i="5"/>
  <c r="X1267" i="5" s="1"/>
  <c r="I1267" i="5"/>
  <c r="R1267" i="5"/>
  <c r="F1267" i="5"/>
  <c r="H1267" i="5"/>
  <c r="J1267" i="5"/>
  <c r="E1435" i="5"/>
  <c r="X1435" i="5" s="1"/>
  <c r="J1435" i="5"/>
  <c r="I1435" i="5"/>
  <c r="F1435" i="5"/>
  <c r="H1435" i="5"/>
  <c r="R1435" i="5"/>
  <c r="E1819" i="5"/>
  <c r="X1819" i="5" s="1"/>
  <c r="R1819" i="5"/>
  <c r="F1819" i="5"/>
  <c r="J1819" i="5"/>
  <c r="I1819" i="5"/>
  <c r="H1819" i="5"/>
  <c r="E1903" i="5"/>
  <c r="X1903" i="5" s="1"/>
  <c r="I1903" i="5"/>
  <c r="R1903" i="5"/>
  <c r="H1903" i="5"/>
  <c r="F1903" i="5"/>
  <c r="J1903" i="5"/>
  <c r="E2395" i="5"/>
  <c r="X2395" i="5" s="1"/>
  <c r="I2395" i="5"/>
  <c r="H2395" i="5"/>
  <c r="R2395" i="5"/>
  <c r="J2395" i="5"/>
  <c r="F2395" i="5"/>
  <c r="G2479" i="5"/>
  <c r="D55" i="6"/>
  <c r="C55" i="6"/>
  <c r="G144" i="5"/>
  <c r="F144" i="5"/>
  <c r="R144" i="5"/>
  <c r="G49" i="5"/>
  <c r="R49" i="5"/>
  <c r="F49" i="5"/>
  <c r="G290" i="5"/>
  <c r="R290" i="5"/>
  <c r="F290" i="5"/>
  <c r="G157" i="5"/>
  <c r="R157" i="5"/>
  <c r="F157" i="5"/>
  <c r="G236" i="5"/>
  <c r="F236" i="5"/>
  <c r="R236" i="5"/>
  <c r="G334" i="5"/>
  <c r="F334" i="5"/>
  <c r="R334" i="5"/>
  <c r="G367" i="5"/>
  <c r="R367" i="5"/>
  <c r="F367" i="5"/>
  <c r="G161" i="5"/>
  <c r="F161" i="5"/>
  <c r="R161" i="5"/>
  <c r="G149" i="5"/>
  <c r="R149" i="5"/>
  <c r="F149" i="5"/>
  <c r="G282" i="5"/>
  <c r="R282" i="5"/>
  <c r="F282" i="5"/>
  <c r="G301" i="5"/>
  <c r="R301" i="5"/>
  <c r="F301" i="5"/>
  <c r="G206" i="5"/>
  <c r="F206" i="5"/>
  <c r="R206" i="5"/>
  <c r="G270" i="5"/>
  <c r="F270" i="5"/>
  <c r="R270" i="5"/>
  <c r="E470" i="5"/>
  <c r="X470" i="5" s="1"/>
  <c r="R470" i="5"/>
  <c r="J470" i="5"/>
  <c r="F470" i="5"/>
  <c r="H470" i="5"/>
  <c r="I470" i="5"/>
  <c r="E542" i="5"/>
  <c r="X542" i="5" s="1"/>
  <c r="H542" i="5"/>
  <c r="R542" i="5"/>
  <c r="J542" i="5"/>
  <c r="I542" i="5"/>
  <c r="F542" i="5"/>
  <c r="E614" i="5"/>
  <c r="X614" i="5" s="1"/>
  <c r="J614" i="5"/>
  <c r="R614" i="5"/>
  <c r="H614" i="5"/>
  <c r="F614" i="5"/>
  <c r="I614" i="5"/>
  <c r="E686" i="5"/>
  <c r="X686" i="5" s="1"/>
  <c r="H686" i="5"/>
  <c r="R686" i="5"/>
  <c r="J686" i="5"/>
  <c r="F686" i="5"/>
  <c r="I686" i="5"/>
  <c r="E758" i="5"/>
  <c r="X758" i="5" s="1"/>
  <c r="F758" i="5"/>
  <c r="R758" i="5"/>
  <c r="I758" i="5"/>
  <c r="J758" i="5"/>
  <c r="H758" i="5"/>
  <c r="E830" i="5"/>
  <c r="X830" i="5" s="1"/>
  <c r="J830" i="5"/>
  <c r="F830" i="5"/>
  <c r="H830" i="5"/>
  <c r="I830" i="5"/>
  <c r="R830" i="5"/>
  <c r="E902" i="5"/>
  <c r="X902" i="5" s="1"/>
  <c r="R902" i="5"/>
  <c r="J902" i="5"/>
  <c r="H902" i="5"/>
  <c r="F902" i="5"/>
  <c r="I902" i="5"/>
  <c r="E1483" i="5"/>
  <c r="X1483" i="5" s="1"/>
  <c r="F1483" i="5"/>
  <c r="R1483" i="5"/>
  <c r="I1483" i="5"/>
  <c r="H1483" i="5"/>
  <c r="J1483" i="5"/>
  <c r="E1207" i="5"/>
  <c r="X1207" i="5" s="1"/>
  <c r="H1207" i="5"/>
  <c r="J1207" i="5"/>
  <c r="F1207" i="5"/>
  <c r="R1207" i="5"/>
  <c r="I1207" i="5"/>
  <c r="E2239" i="5"/>
  <c r="X2239" i="5" s="1"/>
  <c r="R2239" i="5"/>
  <c r="F2239" i="5"/>
  <c r="J2239" i="5"/>
  <c r="I2239" i="5"/>
  <c r="H2239" i="5"/>
  <c r="E606" i="5"/>
  <c r="X606" i="5" s="1"/>
  <c r="R606" i="5"/>
  <c r="I606" i="5"/>
  <c r="F606" i="5"/>
  <c r="H606" i="5"/>
  <c r="J606" i="5"/>
  <c r="G606" i="5"/>
  <c r="E714" i="5"/>
  <c r="X714" i="5" s="1"/>
  <c r="I714" i="5"/>
  <c r="J714" i="5"/>
  <c r="H714" i="5"/>
  <c r="R714" i="5"/>
  <c r="F714" i="5"/>
  <c r="E774" i="5"/>
  <c r="X774" i="5" s="1"/>
  <c r="R774" i="5"/>
  <c r="F774" i="5"/>
  <c r="I774" i="5"/>
  <c r="H774" i="5"/>
  <c r="J774" i="5"/>
  <c r="E906" i="5"/>
  <c r="X906" i="5" s="1"/>
  <c r="F906" i="5"/>
  <c r="I906" i="5"/>
  <c r="J906" i="5"/>
  <c r="H906" i="5"/>
  <c r="R906" i="5"/>
  <c r="E1026" i="5"/>
  <c r="X1026" i="5" s="1"/>
  <c r="F1026" i="5"/>
  <c r="R1026" i="5"/>
  <c r="J1026" i="5"/>
  <c r="I1026" i="5"/>
  <c r="H1026" i="5"/>
  <c r="E1134" i="5"/>
  <c r="X1134" i="5" s="1"/>
  <c r="H1134" i="5"/>
  <c r="F1134" i="5"/>
  <c r="R1134" i="5"/>
  <c r="I1134" i="5"/>
  <c r="J1134" i="5"/>
  <c r="E1206" i="5"/>
  <c r="X1206" i="5" s="1"/>
  <c r="R1206" i="5"/>
  <c r="I1206" i="5"/>
  <c r="F1206" i="5"/>
  <c r="J1206" i="5"/>
  <c r="H1206" i="5"/>
  <c r="E1278" i="5"/>
  <c r="X1278" i="5" s="1"/>
  <c r="F1278" i="5"/>
  <c r="R1278" i="5"/>
  <c r="J1278" i="5"/>
  <c r="I1278" i="5"/>
  <c r="H1278" i="5"/>
  <c r="E1350" i="5"/>
  <c r="X1350" i="5" s="1"/>
  <c r="F1350" i="5"/>
  <c r="J1350" i="5"/>
  <c r="H1350" i="5"/>
  <c r="R1350" i="5"/>
  <c r="I1350" i="5"/>
  <c r="R1410" i="5"/>
  <c r="E1410" i="5"/>
  <c r="X1410" i="5" s="1"/>
  <c r="I1410" i="5"/>
  <c r="J1410" i="5"/>
  <c r="H1410" i="5"/>
  <c r="F1410" i="5"/>
  <c r="E1470" i="5"/>
  <c r="X1470" i="5" s="1"/>
  <c r="H1470" i="5"/>
  <c r="F1470" i="5"/>
  <c r="R1470" i="5"/>
  <c r="J1470" i="5"/>
  <c r="I1470" i="5"/>
  <c r="E1542" i="5"/>
  <c r="X1542" i="5" s="1"/>
  <c r="J1542" i="5"/>
  <c r="I1542" i="5"/>
  <c r="H1542" i="5"/>
  <c r="F1542" i="5"/>
  <c r="R1542" i="5"/>
  <c r="E1590" i="5"/>
  <c r="X1590" i="5" s="1"/>
  <c r="I1590" i="5"/>
  <c r="F1590" i="5"/>
  <c r="R1590" i="5"/>
  <c r="J1590" i="5"/>
  <c r="H1590" i="5"/>
  <c r="E2058" i="5"/>
  <c r="X2058" i="5" s="1"/>
  <c r="F2058" i="5"/>
  <c r="R2058" i="5"/>
  <c r="J2058" i="5"/>
  <c r="I2058" i="5"/>
  <c r="H2058" i="5"/>
  <c r="J2190" i="5"/>
  <c r="E2190" i="5"/>
  <c r="X2190" i="5" s="1"/>
  <c r="I2190" i="5"/>
  <c r="R2190" i="5"/>
  <c r="H2190" i="5"/>
  <c r="F2190" i="5"/>
  <c r="E2262" i="5"/>
  <c r="X2262" i="5" s="1"/>
  <c r="R2262" i="5"/>
  <c r="I2262" i="5"/>
  <c r="H2262" i="5"/>
  <c r="F2262" i="5"/>
  <c r="J2262" i="5"/>
  <c r="E2394" i="5"/>
  <c r="X2394" i="5" s="1"/>
  <c r="F2394" i="5"/>
  <c r="R2394" i="5"/>
  <c r="J2394" i="5"/>
  <c r="I2394" i="5"/>
  <c r="H2394" i="5"/>
  <c r="E643" i="5"/>
  <c r="X643" i="5" s="1"/>
  <c r="J643" i="5"/>
  <c r="F643" i="5"/>
  <c r="R643" i="5"/>
  <c r="I643" i="5"/>
  <c r="H643" i="5"/>
  <c r="E799" i="5"/>
  <c r="X799" i="5" s="1"/>
  <c r="J799" i="5"/>
  <c r="I799" i="5"/>
  <c r="F799" i="5"/>
  <c r="H799" i="5"/>
  <c r="R799" i="5"/>
  <c r="E919" i="5"/>
  <c r="X919" i="5" s="1"/>
  <c r="I919" i="5"/>
  <c r="J919" i="5"/>
  <c r="F919" i="5"/>
  <c r="R919" i="5"/>
  <c r="H919" i="5"/>
  <c r="E1087" i="5"/>
  <c r="X1087" i="5" s="1"/>
  <c r="F1087" i="5"/>
  <c r="J1087" i="5"/>
  <c r="H1087" i="5"/>
  <c r="R1087" i="5"/>
  <c r="I1087" i="5"/>
  <c r="E1531" i="5"/>
  <c r="X1531" i="5" s="1"/>
  <c r="F1531" i="5"/>
  <c r="R1531" i="5"/>
  <c r="I1531" i="5"/>
  <c r="H1531" i="5"/>
  <c r="J1531" i="5"/>
  <c r="E1639" i="5"/>
  <c r="X1639" i="5" s="1"/>
  <c r="J1639" i="5"/>
  <c r="H1639" i="5"/>
  <c r="F1639" i="5"/>
  <c r="R1639" i="5"/>
  <c r="I1639" i="5"/>
  <c r="R1735" i="5"/>
  <c r="H1735" i="5"/>
  <c r="E1735" i="5"/>
  <c r="X1735" i="5" s="1"/>
  <c r="F1735" i="5"/>
  <c r="J1735" i="5"/>
  <c r="I1735" i="5"/>
  <c r="E1975" i="5"/>
  <c r="X1975" i="5" s="1"/>
  <c r="R1975" i="5"/>
  <c r="J1975" i="5"/>
  <c r="I1975" i="5"/>
  <c r="H1975" i="5"/>
  <c r="F1975" i="5"/>
  <c r="E2059" i="5"/>
  <c r="X2059" i="5" s="1"/>
  <c r="I2059" i="5"/>
  <c r="H2059" i="5"/>
  <c r="R2059" i="5"/>
  <c r="J2059" i="5"/>
  <c r="F2059" i="5"/>
  <c r="E2167" i="5"/>
  <c r="X2167" i="5" s="1"/>
  <c r="H2167" i="5"/>
  <c r="R2167" i="5"/>
  <c r="J2167" i="5"/>
  <c r="I2167" i="5"/>
  <c r="F2167" i="5"/>
  <c r="E2287" i="5"/>
  <c r="X2287" i="5" s="1"/>
  <c r="F2287" i="5"/>
  <c r="I2287" i="5"/>
  <c r="H2287" i="5"/>
  <c r="R2287" i="5"/>
  <c r="J2287" i="5"/>
  <c r="R265" i="5"/>
  <c r="G265" i="5"/>
  <c r="F265" i="5"/>
  <c r="G77" i="5"/>
  <c r="R77" i="5"/>
  <c r="F77" i="5"/>
  <c r="G54" i="5"/>
  <c r="R54" i="5"/>
  <c r="F54" i="5"/>
  <c r="R102" i="5"/>
  <c r="G102" i="5"/>
  <c r="F102" i="5"/>
  <c r="G150" i="5"/>
  <c r="R150" i="5"/>
  <c r="F150" i="5"/>
  <c r="G211" i="5"/>
  <c r="R211" i="5"/>
  <c r="F211" i="5"/>
  <c r="G259" i="5"/>
  <c r="F259" i="5"/>
  <c r="R259" i="5"/>
  <c r="F307" i="5"/>
  <c r="G307" i="5"/>
  <c r="R307" i="5"/>
  <c r="F363" i="5"/>
  <c r="R363" i="5"/>
  <c r="G363" i="5"/>
  <c r="G55" i="5"/>
  <c r="F55" i="5"/>
  <c r="R55" i="5"/>
  <c r="G103" i="5"/>
  <c r="F103" i="5"/>
  <c r="R103" i="5"/>
  <c r="G151" i="5"/>
  <c r="F151" i="5"/>
  <c r="R151" i="5"/>
  <c r="G100" i="5"/>
  <c r="F100" i="5"/>
  <c r="R100" i="5"/>
  <c r="G44" i="5"/>
  <c r="F44" i="5"/>
  <c r="R44" i="5"/>
  <c r="G160" i="5"/>
  <c r="F160" i="5"/>
  <c r="R160" i="5"/>
  <c r="G198" i="5"/>
  <c r="F198" i="5"/>
  <c r="R198" i="5"/>
  <c r="G262" i="5"/>
  <c r="F262" i="5"/>
  <c r="R262" i="5"/>
  <c r="G309" i="5"/>
  <c r="F309" i="5"/>
  <c r="R309" i="5"/>
  <c r="G373" i="5"/>
  <c r="R373" i="5"/>
  <c r="F373" i="5"/>
  <c r="G9" i="5"/>
  <c r="R9" i="5"/>
  <c r="F9" i="5"/>
  <c r="G280" i="5"/>
  <c r="R280" i="5"/>
  <c r="F280" i="5"/>
  <c r="F153" i="5"/>
  <c r="R153" i="5"/>
  <c r="G153" i="5"/>
  <c r="G225" i="5"/>
  <c r="R225" i="5"/>
  <c r="F225" i="5"/>
  <c r="G353" i="5"/>
  <c r="F353" i="5"/>
  <c r="R353" i="5"/>
  <c r="G104" i="5"/>
  <c r="R104" i="5"/>
  <c r="F104" i="5"/>
  <c r="F129" i="5"/>
  <c r="R129" i="5"/>
  <c r="G129" i="5"/>
  <c r="G268" i="5"/>
  <c r="F268" i="5"/>
  <c r="R268" i="5"/>
  <c r="G296" i="5"/>
  <c r="F296" i="5"/>
  <c r="R296" i="5"/>
  <c r="G310" i="5"/>
  <c r="R310" i="5"/>
  <c r="F310" i="5"/>
  <c r="G156" i="5"/>
  <c r="R156" i="5"/>
  <c r="F156" i="5"/>
  <c r="G165" i="5"/>
  <c r="R165" i="5"/>
  <c r="F165" i="5"/>
  <c r="G257" i="5"/>
  <c r="R257" i="5"/>
  <c r="F257" i="5"/>
  <c r="E770" i="5"/>
  <c r="X770" i="5" s="1"/>
  <c r="H770" i="5"/>
  <c r="J770" i="5"/>
  <c r="F770" i="5"/>
  <c r="R770" i="5"/>
  <c r="I770" i="5"/>
  <c r="E1070" i="5"/>
  <c r="X1070" i="5" s="1"/>
  <c r="H1070" i="5"/>
  <c r="F1070" i="5"/>
  <c r="I1070" i="5"/>
  <c r="R1070" i="5"/>
  <c r="J1070" i="5"/>
  <c r="J1154" i="5"/>
  <c r="R1154" i="5"/>
  <c r="I1154" i="5"/>
  <c r="E1154" i="5"/>
  <c r="X1154" i="5" s="1"/>
  <c r="F1154" i="5"/>
  <c r="H1154" i="5"/>
  <c r="E2311" i="5"/>
  <c r="X2311" i="5" s="1"/>
  <c r="R2311" i="5"/>
  <c r="J2311" i="5"/>
  <c r="I2311" i="5"/>
  <c r="H2311" i="5"/>
  <c r="F2311" i="5"/>
  <c r="G1874" i="5"/>
  <c r="G1903" i="5"/>
  <c r="G631" i="5"/>
  <c r="G2047" i="5"/>
  <c r="R834" i="5"/>
  <c r="J834" i="5"/>
  <c r="E834" i="5"/>
  <c r="X834" i="5" s="1"/>
  <c r="H834" i="5"/>
  <c r="F834" i="5"/>
  <c r="I834" i="5"/>
  <c r="E1074" i="5"/>
  <c r="X1074" i="5" s="1"/>
  <c r="H1074" i="5"/>
  <c r="G1074" i="5"/>
  <c r="R1074" i="5"/>
  <c r="I1074" i="5"/>
  <c r="J1074" i="5"/>
  <c r="F1074" i="5"/>
  <c r="E1662" i="5"/>
  <c r="X1662" i="5" s="1"/>
  <c r="I1662" i="5"/>
  <c r="H1662" i="5"/>
  <c r="F1662" i="5"/>
  <c r="J1662" i="5"/>
  <c r="R1662" i="5"/>
  <c r="E1734" i="5"/>
  <c r="X1734" i="5" s="1"/>
  <c r="R1734" i="5"/>
  <c r="I1734" i="5"/>
  <c r="H1734" i="5"/>
  <c r="J1734" i="5"/>
  <c r="F1734" i="5"/>
  <c r="E1794" i="5"/>
  <c r="X1794" i="5" s="1"/>
  <c r="F1794" i="5"/>
  <c r="R1794" i="5"/>
  <c r="J1794" i="5"/>
  <c r="I1794" i="5"/>
  <c r="H1794" i="5"/>
  <c r="E1866" i="5"/>
  <c r="X1866" i="5" s="1"/>
  <c r="F1866" i="5"/>
  <c r="R1866" i="5"/>
  <c r="J1866" i="5"/>
  <c r="I1866" i="5"/>
  <c r="H1866" i="5"/>
  <c r="E1938" i="5"/>
  <c r="X1938" i="5" s="1"/>
  <c r="R1938" i="5"/>
  <c r="I1938" i="5"/>
  <c r="F1938" i="5"/>
  <c r="J1938" i="5"/>
  <c r="H1938" i="5"/>
  <c r="E1998" i="5"/>
  <c r="X1998" i="5" s="1"/>
  <c r="R1998" i="5"/>
  <c r="J1998" i="5"/>
  <c r="H1998" i="5"/>
  <c r="I1998" i="5"/>
  <c r="F1998" i="5"/>
  <c r="E2130" i="5"/>
  <c r="X2130" i="5" s="1"/>
  <c r="R2130" i="5"/>
  <c r="I2130" i="5"/>
  <c r="H2130" i="5"/>
  <c r="J2130" i="5"/>
  <c r="F2130" i="5"/>
  <c r="E2334" i="5"/>
  <c r="X2334" i="5" s="1"/>
  <c r="R2334" i="5"/>
  <c r="F2334" i="5"/>
  <c r="H2334" i="5"/>
  <c r="I2334" i="5"/>
  <c r="J2334" i="5"/>
  <c r="E871" i="5"/>
  <c r="X871" i="5" s="1"/>
  <c r="I871" i="5"/>
  <c r="R871" i="5"/>
  <c r="H871" i="5"/>
  <c r="F871" i="5"/>
  <c r="J871" i="5"/>
  <c r="E979" i="5"/>
  <c r="X979" i="5" s="1"/>
  <c r="H979" i="5"/>
  <c r="F979" i="5"/>
  <c r="I979" i="5"/>
  <c r="J979" i="5"/>
  <c r="R979" i="5"/>
  <c r="E1147" i="5"/>
  <c r="X1147" i="5" s="1"/>
  <c r="R1147" i="5"/>
  <c r="J1147" i="5"/>
  <c r="F1147" i="5"/>
  <c r="H1147" i="5"/>
  <c r="I1147" i="5"/>
  <c r="E1327" i="5"/>
  <c r="X1327" i="5" s="1"/>
  <c r="I1327" i="5"/>
  <c r="H1327" i="5"/>
  <c r="R1327" i="5"/>
  <c r="J1327" i="5"/>
  <c r="F1327" i="5"/>
  <c r="E1831" i="5"/>
  <c r="X1831" i="5" s="1"/>
  <c r="G1831" i="5"/>
  <c r="J1831" i="5"/>
  <c r="R1831" i="5"/>
  <c r="H1831" i="5"/>
  <c r="F1831" i="5"/>
  <c r="I1831" i="5"/>
  <c r="E1915" i="5"/>
  <c r="X1915" i="5" s="1"/>
  <c r="R1915" i="5"/>
  <c r="J1915" i="5"/>
  <c r="H1915" i="5"/>
  <c r="I1915" i="5"/>
  <c r="F1915" i="5"/>
  <c r="E2419" i="5"/>
  <c r="X2419" i="5" s="1"/>
  <c r="H2419" i="5"/>
  <c r="I2419" i="5"/>
  <c r="F2419" i="5"/>
  <c r="R2419" i="5"/>
  <c r="J2419" i="5"/>
  <c r="E2491" i="5"/>
  <c r="X2491" i="5" s="1"/>
  <c r="F2491" i="5"/>
  <c r="R2491" i="5"/>
  <c r="J2491" i="5"/>
  <c r="I2491" i="5"/>
  <c r="H2491" i="5"/>
  <c r="G58" i="5"/>
  <c r="F58" i="5"/>
  <c r="R58" i="5"/>
  <c r="G106" i="5"/>
  <c r="R106" i="5"/>
  <c r="F106" i="5"/>
  <c r="G154" i="5"/>
  <c r="F154" i="5"/>
  <c r="R154" i="5"/>
  <c r="G215" i="5"/>
  <c r="R215" i="5"/>
  <c r="F215" i="5"/>
  <c r="G263" i="5"/>
  <c r="F263" i="5"/>
  <c r="R263" i="5"/>
  <c r="G311" i="5"/>
  <c r="F311" i="5"/>
  <c r="R311" i="5"/>
  <c r="G7" i="5"/>
  <c r="F7" i="5"/>
  <c r="R7" i="5"/>
  <c r="G59" i="5"/>
  <c r="F59" i="5"/>
  <c r="R59" i="5"/>
  <c r="G107" i="5"/>
  <c r="R107" i="5"/>
  <c r="F107" i="5"/>
  <c r="G155" i="5"/>
  <c r="R155" i="5"/>
  <c r="F155" i="5"/>
  <c r="G105" i="5"/>
  <c r="F105" i="5"/>
  <c r="R105" i="5"/>
  <c r="F88" i="5"/>
  <c r="G88" i="5"/>
  <c r="R88" i="5"/>
  <c r="G21" i="5"/>
  <c r="R21" i="5"/>
  <c r="F21" i="5"/>
  <c r="G220" i="5"/>
  <c r="F220" i="5"/>
  <c r="R220" i="5"/>
  <c r="G304" i="5"/>
  <c r="F304" i="5"/>
  <c r="R304" i="5"/>
  <c r="G221" i="5"/>
  <c r="R221" i="5"/>
  <c r="F221" i="5"/>
  <c r="G308" i="5"/>
  <c r="F308" i="5"/>
  <c r="R308" i="5"/>
  <c r="G368" i="5"/>
  <c r="R368" i="5"/>
  <c r="F368" i="5"/>
  <c r="G246" i="5"/>
  <c r="F246" i="5"/>
  <c r="R246" i="5"/>
  <c r="G92" i="5"/>
  <c r="R92" i="5"/>
  <c r="F92" i="5"/>
  <c r="G212" i="5"/>
  <c r="F212" i="5"/>
  <c r="R212" i="5"/>
  <c r="G312" i="5"/>
  <c r="F312" i="5"/>
  <c r="R312" i="5"/>
  <c r="G348" i="5"/>
  <c r="R348" i="5"/>
  <c r="F348" i="5"/>
  <c r="G85" i="5"/>
  <c r="R85" i="5"/>
  <c r="F85" i="5"/>
  <c r="G64" i="5"/>
  <c r="F64" i="5"/>
  <c r="R64" i="5"/>
  <c r="G249" i="5"/>
  <c r="R249" i="5"/>
  <c r="F249" i="5"/>
  <c r="G277" i="5"/>
  <c r="R277" i="5"/>
  <c r="F277" i="5"/>
  <c r="G286" i="5"/>
  <c r="R286" i="5"/>
  <c r="F286" i="5"/>
  <c r="G132" i="5"/>
  <c r="F132" i="5"/>
  <c r="R132" i="5"/>
  <c r="G141" i="5"/>
  <c r="F141" i="5"/>
  <c r="R141" i="5"/>
  <c r="G244" i="5"/>
  <c r="F244" i="5"/>
  <c r="R244" i="5"/>
  <c r="E626" i="5"/>
  <c r="X626" i="5" s="1"/>
  <c r="R626" i="5"/>
  <c r="F626" i="5"/>
  <c r="H626" i="5"/>
  <c r="I626" i="5"/>
  <c r="J626" i="5"/>
  <c r="E698" i="5"/>
  <c r="X698" i="5" s="1"/>
  <c r="H698" i="5"/>
  <c r="R698" i="5"/>
  <c r="J698" i="5"/>
  <c r="I698" i="5"/>
  <c r="F698" i="5"/>
  <c r="G770" i="5"/>
  <c r="E842" i="5"/>
  <c r="X842" i="5" s="1"/>
  <c r="R842" i="5"/>
  <c r="I842" i="5"/>
  <c r="J842" i="5"/>
  <c r="F842" i="5"/>
  <c r="H842" i="5"/>
  <c r="E914" i="5"/>
  <c r="X914" i="5" s="1"/>
  <c r="R914" i="5"/>
  <c r="I914" i="5"/>
  <c r="H914" i="5"/>
  <c r="J914" i="5"/>
  <c r="F914" i="5"/>
  <c r="E998" i="5"/>
  <c r="X998" i="5" s="1"/>
  <c r="J998" i="5"/>
  <c r="R998" i="5"/>
  <c r="I998" i="5"/>
  <c r="H998" i="5"/>
  <c r="F998" i="5"/>
  <c r="G1154" i="5"/>
  <c r="E618" i="5"/>
  <c r="X618" i="5" s="1"/>
  <c r="H618" i="5"/>
  <c r="J618" i="5"/>
  <c r="G618" i="5"/>
  <c r="R618" i="5"/>
  <c r="I618" i="5"/>
  <c r="F618" i="5"/>
  <c r="E786" i="5"/>
  <c r="X786" i="5" s="1"/>
  <c r="H786" i="5"/>
  <c r="F786" i="5"/>
  <c r="J786" i="5"/>
  <c r="R786" i="5"/>
  <c r="I786" i="5"/>
  <c r="E918" i="5"/>
  <c r="X918" i="5" s="1"/>
  <c r="R918" i="5"/>
  <c r="I918" i="5"/>
  <c r="J918" i="5"/>
  <c r="H918" i="5"/>
  <c r="F918" i="5"/>
  <c r="E978" i="5"/>
  <c r="X978" i="5" s="1"/>
  <c r="H978" i="5"/>
  <c r="R978" i="5"/>
  <c r="F978" i="5"/>
  <c r="J978" i="5"/>
  <c r="I978" i="5"/>
  <c r="E1146" i="5"/>
  <c r="X1146" i="5" s="1"/>
  <c r="I1146" i="5"/>
  <c r="J1146" i="5"/>
  <c r="R1146" i="5"/>
  <c r="F1146" i="5"/>
  <c r="H1146" i="5"/>
  <c r="H1218" i="5"/>
  <c r="R1218" i="5"/>
  <c r="J1218" i="5"/>
  <c r="E1218" i="5"/>
  <c r="X1218" i="5" s="1"/>
  <c r="I1218" i="5"/>
  <c r="F1218" i="5"/>
  <c r="E1290" i="5"/>
  <c r="X1290" i="5" s="1"/>
  <c r="F1290" i="5"/>
  <c r="R1290" i="5"/>
  <c r="I1290" i="5"/>
  <c r="H1290" i="5"/>
  <c r="J1290" i="5"/>
  <c r="E1422" i="5"/>
  <c r="X1422" i="5" s="1"/>
  <c r="I1422" i="5"/>
  <c r="R1422" i="5"/>
  <c r="H1422" i="5"/>
  <c r="J1422" i="5"/>
  <c r="F1422" i="5"/>
  <c r="E1482" i="5"/>
  <c r="X1482" i="5" s="1"/>
  <c r="F1482" i="5"/>
  <c r="J1482" i="5"/>
  <c r="I1482" i="5"/>
  <c r="R1482" i="5"/>
  <c r="H1482" i="5"/>
  <c r="E1602" i="5"/>
  <c r="X1602" i="5" s="1"/>
  <c r="F1602" i="5"/>
  <c r="R1602" i="5"/>
  <c r="J1602" i="5"/>
  <c r="I1602" i="5"/>
  <c r="H1602" i="5"/>
  <c r="E2202" i="5"/>
  <c r="X2202" i="5" s="1"/>
  <c r="J2202" i="5"/>
  <c r="I2202" i="5"/>
  <c r="H2202" i="5"/>
  <c r="F2202" i="5"/>
  <c r="R2202" i="5"/>
  <c r="E2274" i="5"/>
  <c r="X2274" i="5" s="1"/>
  <c r="R2274" i="5"/>
  <c r="I2274" i="5"/>
  <c r="H2274" i="5"/>
  <c r="F2274" i="5"/>
  <c r="J2274" i="5"/>
  <c r="E2406" i="5"/>
  <c r="X2406" i="5" s="1"/>
  <c r="J2406" i="5"/>
  <c r="F2406" i="5"/>
  <c r="H2406" i="5"/>
  <c r="R2406" i="5"/>
  <c r="I2406" i="5"/>
  <c r="E2454" i="5"/>
  <c r="X2454" i="5" s="1"/>
  <c r="R2454" i="5"/>
  <c r="F2454" i="5"/>
  <c r="H2454" i="5"/>
  <c r="I2454" i="5"/>
  <c r="J2454" i="5"/>
  <c r="E2407" i="5"/>
  <c r="X2407" i="5" s="1"/>
  <c r="F2407" i="5"/>
  <c r="H2407" i="5"/>
  <c r="J2407" i="5"/>
  <c r="R2407" i="5"/>
  <c r="I2407" i="5"/>
  <c r="E655" i="5"/>
  <c r="X655" i="5" s="1"/>
  <c r="R655" i="5"/>
  <c r="J655" i="5"/>
  <c r="I655" i="5"/>
  <c r="H655" i="5"/>
  <c r="F655" i="5"/>
  <c r="E811" i="5"/>
  <c r="X811" i="5" s="1"/>
  <c r="H811" i="5"/>
  <c r="J811" i="5"/>
  <c r="R811" i="5"/>
  <c r="I811" i="5"/>
  <c r="F811" i="5"/>
  <c r="E1051" i="5"/>
  <c r="X1051" i="5" s="1"/>
  <c r="H1051" i="5"/>
  <c r="J1051" i="5"/>
  <c r="F1051" i="5"/>
  <c r="I1051" i="5"/>
  <c r="R1051" i="5"/>
  <c r="E1099" i="5"/>
  <c r="X1099" i="5" s="1"/>
  <c r="F1099" i="5"/>
  <c r="J1099" i="5"/>
  <c r="H1099" i="5"/>
  <c r="I1099" i="5"/>
  <c r="R1099" i="5"/>
  <c r="E1543" i="5"/>
  <c r="X1543" i="5" s="1"/>
  <c r="H1543" i="5"/>
  <c r="F1543" i="5"/>
  <c r="R1543" i="5"/>
  <c r="J1543" i="5"/>
  <c r="I1543" i="5"/>
  <c r="E1651" i="5"/>
  <c r="X1651" i="5" s="1"/>
  <c r="I1651" i="5"/>
  <c r="R1651" i="5"/>
  <c r="J1651" i="5"/>
  <c r="H1651" i="5"/>
  <c r="F1651" i="5"/>
  <c r="E1747" i="5"/>
  <c r="X1747" i="5" s="1"/>
  <c r="R1747" i="5"/>
  <c r="J1747" i="5"/>
  <c r="H1747" i="5"/>
  <c r="I1747" i="5"/>
  <c r="F1747" i="5"/>
  <c r="E2071" i="5"/>
  <c r="X2071" i="5" s="1"/>
  <c r="I2071" i="5"/>
  <c r="H2071" i="5"/>
  <c r="F2071" i="5"/>
  <c r="R2071" i="5"/>
  <c r="J2071" i="5"/>
  <c r="E2179" i="5"/>
  <c r="X2179" i="5" s="1"/>
  <c r="H2179" i="5"/>
  <c r="R2179" i="5"/>
  <c r="J2179" i="5"/>
  <c r="I2179" i="5"/>
  <c r="F2179" i="5"/>
  <c r="E2299" i="5"/>
  <c r="X2299" i="5" s="1"/>
  <c r="H2299" i="5"/>
  <c r="F2299" i="5"/>
  <c r="R2299" i="5"/>
  <c r="J2299" i="5"/>
  <c r="I2299" i="5"/>
  <c r="G345" i="5"/>
  <c r="R345" i="5"/>
  <c r="F345" i="5"/>
  <c r="F214" i="5"/>
  <c r="R214" i="5"/>
  <c r="G214" i="5"/>
  <c r="G372" i="5"/>
  <c r="R372" i="5"/>
  <c r="F372" i="5"/>
  <c r="G204" i="5"/>
  <c r="F204" i="5"/>
  <c r="R204" i="5"/>
  <c r="G293" i="5"/>
  <c r="R293" i="5"/>
  <c r="F293" i="5"/>
  <c r="G371" i="5"/>
  <c r="F371" i="5"/>
  <c r="R371" i="5"/>
  <c r="R24" i="5"/>
  <c r="G24" i="5"/>
  <c r="F24" i="5"/>
  <c r="G234" i="5"/>
  <c r="F234" i="5"/>
  <c r="R234" i="5"/>
  <c r="G258" i="5"/>
  <c r="F258" i="5"/>
  <c r="R258" i="5"/>
  <c r="G272" i="5"/>
  <c r="F272" i="5"/>
  <c r="R272" i="5"/>
  <c r="G96" i="5"/>
  <c r="R96" i="5"/>
  <c r="F96" i="5"/>
  <c r="G117" i="5"/>
  <c r="F117" i="5"/>
  <c r="R117" i="5"/>
  <c r="G222" i="5"/>
  <c r="F222" i="5"/>
  <c r="R222" i="5"/>
  <c r="E482" i="5"/>
  <c r="X482" i="5" s="1"/>
  <c r="R482" i="5"/>
  <c r="H482" i="5"/>
  <c r="J482" i="5"/>
  <c r="I482" i="5"/>
  <c r="F482" i="5"/>
  <c r="E554" i="5"/>
  <c r="X554" i="5" s="1"/>
  <c r="J554" i="5"/>
  <c r="I554" i="5"/>
  <c r="H554" i="5"/>
  <c r="R554" i="5"/>
  <c r="F554" i="5"/>
  <c r="E638" i="5"/>
  <c r="X638" i="5" s="1"/>
  <c r="J638" i="5"/>
  <c r="R638" i="5"/>
  <c r="H638" i="5"/>
  <c r="I638" i="5"/>
  <c r="F638" i="5"/>
  <c r="E1082" i="5"/>
  <c r="X1082" i="5" s="1"/>
  <c r="H1082" i="5"/>
  <c r="F1082" i="5"/>
  <c r="I1082" i="5"/>
  <c r="R1082" i="5"/>
  <c r="J1082" i="5"/>
  <c r="E666" i="5"/>
  <c r="X666" i="5" s="1"/>
  <c r="F666" i="5"/>
  <c r="R666" i="5"/>
  <c r="J666" i="5"/>
  <c r="I666" i="5"/>
  <c r="H666" i="5"/>
  <c r="E726" i="5"/>
  <c r="X726" i="5" s="1"/>
  <c r="I726" i="5"/>
  <c r="H726" i="5"/>
  <c r="F726" i="5"/>
  <c r="R726" i="5"/>
  <c r="J726" i="5"/>
  <c r="E1038" i="5"/>
  <c r="X1038" i="5" s="1"/>
  <c r="H1038" i="5"/>
  <c r="F1038" i="5"/>
  <c r="R1038" i="5"/>
  <c r="J1038" i="5"/>
  <c r="I1038" i="5"/>
  <c r="E1086" i="5"/>
  <c r="X1086" i="5" s="1"/>
  <c r="F1086" i="5"/>
  <c r="J1086" i="5"/>
  <c r="R1086" i="5"/>
  <c r="H1086" i="5"/>
  <c r="I1086" i="5"/>
  <c r="E1362" i="5"/>
  <c r="X1362" i="5" s="1"/>
  <c r="F1362" i="5"/>
  <c r="R1362" i="5"/>
  <c r="I1362" i="5"/>
  <c r="H1362" i="5"/>
  <c r="J1362" i="5"/>
  <c r="E1554" i="5"/>
  <c r="X1554" i="5" s="1"/>
  <c r="F1554" i="5"/>
  <c r="R1554" i="5"/>
  <c r="J1554" i="5"/>
  <c r="H1554" i="5"/>
  <c r="I1554" i="5"/>
  <c r="E1674" i="5"/>
  <c r="X1674" i="5" s="1"/>
  <c r="J1674" i="5"/>
  <c r="I1674" i="5"/>
  <c r="H1674" i="5"/>
  <c r="F1674" i="5"/>
  <c r="R1674" i="5"/>
  <c r="E1746" i="5"/>
  <c r="X1746" i="5" s="1"/>
  <c r="I1746" i="5"/>
  <c r="J1746" i="5"/>
  <c r="H1746" i="5"/>
  <c r="F1746" i="5"/>
  <c r="R1746" i="5"/>
  <c r="E1806" i="5"/>
  <c r="X1806" i="5" s="1"/>
  <c r="H1806" i="5"/>
  <c r="F1806" i="5"/>
  <c r="R1806" i="5"/>
  <c r="J1806" i="5"/>
  <c r="I1806" i="5"/>
  <c r="E1878" i="5"/>
  <c r="X1878" i="5" s="1"/>
  <c r="J1878" i="5"/>
  <c r="R1878" i="5"/>
  <c r="I1878" i="5"/>
  <c r="F1878" i="5"/>
  <c r="H1878" i="5"/>
  <c r="E1950" i="5"/>
  <c r="X1950" i="5" s="1"/>
  <c r="F1950" i="5"/>
  <c r="I1950" i="5"/>
  <c r="H1950" i="5"/>
  <c r="R1950" i="5"/>
  <c r="J1950" i="5"/>
  <c r="E2010" i="5"/>
  <c r="X2010" i="5" s="1"/>
  <c r="F2010" i="5"/>
  <c r="H2010" i="5"/>
  <c r="R2010" i="5"/>
  <c r="J2010" i="5"/>
  <c r="I2010" i="5"/>
  <c r="E2070" i="5"/>
  <c r="X2070" i="5" s="1"/>
  <c r="I2070" i="5"/>
  <c r="F2070" i="5"/>
  <c r="R2070" i="5"/>
  <c r="J2070" i="5"/>
  <c r="H2070" i="5"/>
  <c r="E2142" i="5"/>
  <c r="X2142" i="5" s="1"/>
  <c r="R2142" i="5"/>
  <c r="H2142" i="5"/>
  <c r="F2142" i="5"/>
  <c r="I2142" i="5"/>
  <c r="J2142" i="5"/>
  <c r="E931" i="5"/>
  <c r="X931" i="5" s="1"/>
  <c r="F931" i="5"/>
  <c r="H931" i="5"/>
  <c r="I931" i="5"/>
  <c r="J931" i="5"/>
  <c r="R931" i="5"/>
  <c r="E1171" i="5"/>
  <c r="X1171" i="5" s="1"/>
  <c r="H1171" i="5"/>
  <c r="J1171" i="5"/>
  <c r="I1171" i="5"/>
  <c r="R1171" i="5"/>
  <c r="F1171" i="5"/>
  <c r="E1351" i="5"/>
  <c r="X1351" i="5" s="1"/>
  <c r="F1351" i="5"/>
  <c r="R1351" i="5"/>
  <c r="J1351" i="5"/>
  <c r="I1351" i="5"/>
  <c r="H1351" i="5"/>
  <c r="E1447" i="5"/>
  <c r="X1447" i="5" s="1"/>
  <c r="I1447" i="5"/>
  <c r="J1447" i="5"/>
  <c r="F1447" i="5"/>
  <c r="R1447" i="5"/>
  <c r="H1447" i="5"/>
  <c r="E1843" i="5"/>
  <c r="X1843" i="5" s="1"/>
  <c r="I1843" i="5"/>
  <c r="R1843" i="5"/>
  <c r="J1843" i="5"/>
  <c r="F1843" i="5"/>
  <c r="H1843" i="5"/>
  <c r="E1927" i="5"/>
  <c r="X1927" i="5" s="1"/>
  <c r="F1927" i="5"/>
  <c r="R1927" i="5"/>
  <c r="J1927" i="5"/>
  <c r="I1927" i="5"/>
  <c r="H1927" i="5"/>
  <c r="G2311" i="5"/>
  <c r="E2431" i="5"/>
  <c r="X2431" i="5" s="1"/>
  <c r="H2431" i="5"/>
  <c r="I2431" i="5"/>
  <c r="F2431" i="5"/>
  <c r="J2431" i="5"/>
  <c r="R2431" i="5"/>
  <c r="E2503" i="5"/>
  <c r="I2503" i="5"/>
  <c r="H2503" i="5"/>
  <c r="F2503" i="5"/>
  <c r="R2503" i="5"/>
  <c r="J2503" i="5"/>
  <c r="G56" i="5"/>
  <c r="F56" i="5"/>
  <c r="R56" i="5"/>
  <c r="G332" i="5"/>
  <c r="F332" i="5"/>
  <c r="R332" i="5"/>
  <c r="G313" i="5"/>
  <c r="F313" i="5"/>
  <c r="R313" i="5"/>
  <c r="G349" i="5"/>
  <c r="R349" i="5"/>
  <c r="F349" i="5"/>
  <c r="G269" i="5"/>
  <c r="R269" i="5"/>
  <c r="F269" i="5"/>
  <c r="G362" i="5"/>
  <c r="R362" i="5"/>
  <c r="F362" i="5"/>
  <c r="G229" i="5"/>
  <c r="R229" i="5"/>
  <c r="F229" i="5"/>
  <c r="G201" i="5"/>
  <c r="R201" i="5"/>
  <c r="F201" i="5"/>
  <c r="F253" i="5"/>
  <c r="G253" i="5"/>
  <c r="R253" i="5"/>
  <c r="F89" i="5"/>
  <c r="R89" i="5"/>
  <c r="G89" i="5"/>
  <c r="G112" i="5"/>
  <c r="F112" i="5"/>
  <c r="R112" i="5"/>
  <c r="E2402" i="5"/>
  <c r="X2402" i="5" s="1"/>
  <c r="H2402" i="5"/>
  <c r="R2402" i="5"/>
  <c r="J2402" i="5"/>
  <c r="F2402" i="5"/>
  <c r="I2402" i="5"/>
  <c r="G638" i="5"/>
  <c r="E710" i="5"/>
  <c r="X710" i="5" s="1"/>
  <c r="J710" i="5"/>
  <c r="F710" i="5"/>
  <c r="R710" i="5"/>
  <c r="I710" i="5"/>
  <c r="H710" i="5"/>
  <c r="E782" i="5"/>
  <c r="X782" i="5" s="1"/>
  <c r="F782" i="5"/>
  <c r="J782" i="5"/>
  <c r="R782" i="5"/>
  <c r="H782" i="5"/>
  <c r="I782" i="5"/>
  <c r="E854" i="5"/>
  <c r="X854" i="5" s="1"/>
  <c r="R854" i="5"/>
  <c r="I854" i="5"/>
  <c r="J854" i="5"/>
  <c r="H854" i="5"/>
  <c r="F854" i="5"/>
  <c r="E1010" i="5"/>
  <c r="X1010" i="5" s="1"/>
  <c r="H1010" i="5"/>
  <c r="R1010" i="5"/>
  <c r="J1010" i="5"/>
  <c r="I1010" i="5"/>
  <c r="F1010" i="5"/>
  <c r="E1166" i="5"/>
  <c r="X1166" i="5" s="1"/>
  <c r="J1166" i="5"/>
  <c r="I1166" i="5"/>
  <c r="H1166" i="5"/>
  <c r="R1166" i="5"/>
  <c r="F1166" i="5"/>
  <c r="G967" i="5"/>
  <c r="G619" i="5"/>
  <c r="E630" i="5"/>
  <c r="X630" i="5" s="1"/>
  <c r="J630" i="5"/>
  <c r="R630" i="5"/>
  <c r="I630" i="5"/>
  <c r="G630" i="5"/>
  <c r="F630" i="5"/>
  <c r="H630" i="5"/>
  <c r="E798" i="5"/>
  <c r="X798" i="5" s="1"/>
  <c r="J798" i="5"/>
  <c r="H798" i="5"/>
  <c r="I798" i="5"/>
  <c r="R798" i="5"/>
  <c r="F798" i="5"/>
  <c r="E846" i="5"/>
  <c r="X846" i="5" s="1"/>
  <c r="J846" i="5"/>
  <c r="R846" i="5"/>
  <c r="F846" i="5"/>
  <c r="H846" i="5"/>
  <c r="I846" i="5"/>
  <c r="E930" i="5"/>
  <c r="X930" i="5" s="1"/>
  <c r="R930" i="5"/>
  <c r="J930" i="5"/>
  <c r="F930" i="5"/>
  <c r="I930" i="5"/>
  <c r="H930" i="5"/>
  <c r="E1158" i="5"/>
  <c r="X1158" i="5" s="1"/>
  <c r="R1158" i="5"/>
  <c r="J1158" i="5"/>
  <c r="F1158" i="5"/>
  <c r="H1158" i="5"/>
  <c r="I1158" i="5"/>
  <c r="E1230" i="5"/>
  <c r="X1230" i="5" s="1"/>
  <c r="I1230" i="5"/>
  <c r="H1230" i="5"/>
  <c r="R1230" i="5"/>
  <c r="J1230" i="5"/>
  <c r="F1230" i="5"/>
  <c r="E1302" i="5"/>
  <c r="X1302" i="5" s="1"/>
  <c r="F1302" i="5"/>
  <c r="R1302" i="5"/>
  <c r="J1302" i="5"/>
  <c r="H1302" i="5"/>
  <c r="I1302" i="5"/>
  <c r="E1494" i="5"/>
  <c r="X1494" i="5" s="1"/>
  <c r="F1494" i="5"/>
  <c r="J1494" i="5"/>
  <c r="I1494" i="5"/>
  <c r="R1494" i="5"/>
  <c r="H1494" i="5"/>
  <c r="E2214" i="5"/>
  <c r="X2214" i="5" s="1"/>
  <c r="R2214" i="5"/>
  <c r="F2214" i="5"/>
  <c r="J2214" i="5"/>
  <c r="I2214" i="5"/>
  <c r="H2214" i="5"/>
  <c r="E2286" i="5"/>
  <c r="X2286" i="5" s="1"/>
  <c r="J2286" i="5"/>
  <c r="I2286" i="5"/>
  <c r="R2286" i="5"/>
  <c r="H2286" i="5"/>
  <c r="F2286" i="5"/>
  <c r="E2346" i="5"/>
  <c r="X2346" i="5" s="1"/>
  <c r="I2346" i="5"/>
  <c r="F2346" i="5"/>
  <c r="J2346" i="5"/>
  <c r="R2346" i="5"/>
  <c r="H2346" i="5"/>
  <c r="E2466" i="5"/>
  <c r="X2466" i="5" s="1"/>
  <c r="R2466" i="5"/>
  <c r="I2466" i="5"/>
  <c r="H2466" i="5"/>
  <c r="J2466" i="5"/>
  <c r="F2466" i="5"/>
  <c r="E667" i="5"/>
  <c r="X667" i="5" s="1"/>
  <c r="J667" i="5"/>
  <c r="R667" i="5"/>
  <c r="I667" i="5"/>
  <c r="H667" i="5"/>
  <c r="F667" i="5"/>
  <c r="E823" i="5"/>
  <c r="X823" i="5" s="1"/>
  <c r="F823" i="5"/>
  <c r="H823" i="5"/>
  <c r="J823" i="5"/>
  <c r="I823" i="5"/>
  <c r="R823" i="5"/>
  <c r="E883" i="5"/>
  <c r="X883" i="5" s="1"/>
  <c r="R883" i="5"/>
  <c r="J883" i="5"/>
  <c r="H883" i="5"/>
  <c r="F883" i="5"/>
  <c r="I883" i="5"/>
  <c r="E991" i="5"/>
  <c r="X991" i="5" s="1"/>
  <c r="F991" i="5"/>
  <c r="H991" i="5"/>
  <c r="J991" i="5"/>
  <c r="R991" i="5"/>
  <c r="I991" i="5"/>
  <c r="E1591" i="5"/>
  <c r="X1591" i="5" s="1"/>
  <c r="I1591" i="5"/>
  <c r="H1591" i="5"/>
  <c r="F1591" i="5"/>
  <c r="R1591" i="5"/>
  <c r="J1591" i="5"/>
  <c r="E1783" i="5"/>
  <c r="X1783" i="5" s="1"/>
  <c r="H1783" i="5"/>
  <c r="F1783" i="5"/>
  <c r="R1783" i="5"/>
  <c r="I1783" i="5"/>
  <c r="J1783" i="5"/>
  <c r="E1999" i="5"/>
  <c r="X1999" i="5" s="1"/>
  <c r="F1999" i="5"/>
  <c r="R1999" i="5"/>
  <c r="J1999" i="5"/>
  <c r="I1999" i="5"/>
  <c r="H1999" i="5"/>
  <c r="E2095" i="5"/>
  <c r="X2095" i="5" s="1"/>
  <c r="H2095" i="5"/>
  <c r="R2095" i="5"/>
  <c r="J2095" i="5"/>
  <c r="I2095" i="5"/>
  <c r="F2095" i="5"/>
  <c r="G341" i="5"/>
  <c r="R341" i="5"/>
  <c r="F341" i="5"/>
  <c r="G314" i="5"/>
  <c r="F314" i="5"/>
  <c r="R314" i="5"/>
  <c r="G300" i="5"/>
  <c r="R300" i="5"/>
  <c r="F300" i="5"/>
  <c r="G172" i="5"/>
  <c r="F172" i="5"/>
  <c r="R172" i="5"/>
  <c r="G250" i="5"/>
  <c r="F250" i="5"/>
  <c r="R250" i="5"/>
  <c r="G302" i="5"/>
  <c r="R302" i="5"/>
  <c r="F302" i="5"/>
  <c r="G338" i="5"/>
  <c r="F338" i="5"/>
  <c r="R338" i="5"/>
  <c r="G375" i="5"/>
  <c r="F375" i="5"/>
  <c r="R375" i="5"/>
  <c r="R202" i="5"/>
  <c r="G202" i="5"/>
  <c r="F202" i="5"/>
  <c r="G248" i="5"/>
  <c r="F248" i="5"/>
  <c r="R248" i="5"/>
  <c r="R76" i="5"/>
  <c r="F76" i="5"/>
  <c r="G76" i="5"/>
  <c r="R101" i="5"/>
  <c r="F101" i="5"/>
  <c r="G101" i="5"/>
  <c r="F69" i="6"/>
  <c r="G69" i="6" a="1"/>
  <c r="G69" i="6" s="1"/>
  <c r="E494" i="5"/>
  <c r="X494" i="5" s="1"/>
  <c r="R494" i="5"/>
  <c r="I494" i="5"/>
  <c r="H494" i="5"/>
  <c r="J494" i="5"/>
  <c r="F494" i="5"/>
  <c r="E650" i="5"/>
  <c r="X650" i="5" s="1"/>
  <c r="I650" i="5"/>
  <c r="J650" i="5"/>
  <c r="R650" i="5"/>
  <c r="F650" i="5"/>
  <c r="H650" i="5"/>
  <c r="E722" i="5"/>
  <c r="X722" i="5" s="1"/>
  <c r="H722" i="5"/>
  <c r="I722" i="5"/>
  <c r="J722" i="5"/>
  <c r="R722" i="5"/>
  <c r="F722" i="5"/>
  <c r="E794" i="5"/>
  <c r="X794" i="5" s="1"/>
  <c r="J794" i="5"/>
  <c r="F794" i="5"/>
  <c r="H794" i="5"/>
  <c r="I794" i="5"/>
  <c r="R794" i="5"/>
  <c r="E938" i="5"/>
  <c r="X938" i="5" s="1"/>
  <c r="J938" i="5"/>
  <c r="H938" i="5"/>
  <c r="F938" i="5"/>
  <c r="R938" i="5"/>
  <c r="I938" i="5"/>
  <c r="E1094" i="5"/>
  <c r="X1094" i="5" s="1"/>
  <c r="H1094" i="5"/>
  <c r="F1094" i="5"/>
  <c r="R1094" i="5"/>
  <c r="J1094" i="5"/>
  <c r="I1094" i="5"/>
  <c r="E1855" i="5"/>
  <c r="X1855" i="5" s="1"/>
  <c r="F1855" i="5"/>
  <c r="J1855" i="5"/>
  <c r="R1855" i="5"/>
  <c r="I1855" i="5"/>
  <c r="H1855" i="5"/>
  <c r="E678" i="5"/>
  <c r="X678" i="5" s="1"/>
  <c r="G678" i="5"/>
  <c r="J678" i="5"/>
  <c r="R678" i="5"/>
  <c r="H678" i="5"/>
  <c r="F678" i="5"/>
  <c r="I678" i="5"/>
  <c r="E738" i="5"/>
  <c r="X738" i="5" s="1"/>
  <c r="H738" i="5"/>
  <c r="G738" i="5"/>
  <c r="R738" i="5"/>
  <c r="I738" i="5"/>
  <c r="J738" i="5"/>
  <c r="F738" i="5"/>
  <c r="E810" i="5"/>
  <c r="X810" i="5" s="1"/>
  <c r="R810" i="5"/>
  <c r="F810" i="5"/>
  <c r="H810" i="5"/>
  <c r="J810" i="5"/>
  <c r="I810" i="5"/>
  <c r="E990" i="5"/>
  <c r="X990" i="5" s="1"/>
  <c r="F990" i="5"/>
  <c r="H990" i="5"/>
  <c r="J990" i="5"/>
  <c r="R990" i="5"/>
  <c r="I990" i="5"/>
  <c r="F1098" i="5"/>
  <c r="E1098" i="5"/>
  <c r="X1098" i="5" s="1"/>
  <c r="R1098" i="5"/>
  <c r="J1098" i="5"/>
  <c r="I1098" i="5"/>
  <c r="H1098" i="5"/>
  <c r="E1374" i="5"/>
  <c r="X1374" i="5" s="1"/>
  <c r="J1374" i="5"/>
  <c r="H1374" i="5"/>
  <c r="I1374" i="5"/>
  <c r="F1374" i="5"/>
  <c r="R1374" i="5"/>
  <c r="E1434" i="5"/>
  <c r="X1434" i="5" s="1"/>
  <c r="I1434" i="5"/>
  <c r="R1434" i="5"/>
  <c r="J1434" i="5"/>
  <c r="F1434" i="5"/>
  <c r="H1434" i="5"/>
  <c r="E1614" i="5"/>
  <c r="X1614" i="5" s="1"/>
  <c r="H1614" i="5"/>
  <c r="F1614" i="5"/>
  <c r="R1614" i="5"/>
  <c r="J1614" i="5"/>
  <c r="I1614" i="5"/>
  <c r="E1686" i="5"/>
  <c r="X1686" i="5" s="1"/>
  <c r="J1686" i="5"/>
  <c r="I1686" i="5"/>
  <c r="H1686" i="5"/>
  <c r="F1686" i="5"/>
  <c r="R1686" i="5"/>
  <c r="E1818" i="5"/>
  <c r="X1818" i="5" s="1"/>
  <c r="H1818" i="5"/>
  <c r="F1818" i="5"/>
  <c r="R1818" i="5"/>
  <c r="I1818" i="5"/>
  <c r="J1818" i="5"/>
  <c r="E1890" i="5"/>
  <c r="X1890" i="5" s="1"/>
  <c r="H1890" i="5"/>
  <c r="J1890" i="5"/>
  <c r="R1890" i="5"/>
  <c r="I1890" i="5"/>
  <c r="F1890" i="5"/>
  <c r="E2082" i="5"/>
  <c r="X2082" i="5" s="1"/>
  <c r="F2082" i="5"/>
  <c r="R2082" i="5"/>
  <c r="I2082" i="5"/>
  <c r="H2082" i="5"/>
  <c r="J2082" i="5"/>
  <c r="E2154" i="5"/>
  <c r="X2154" i="5" s="1"/>
  <c r="H2154" i="5"/>
  <c r="F2154" i="5"/>
  <c r="R2154" i="5"/>
  <c r="J2154" i="5"/>
  <c r="I2154" i="5"/>
  <c r="E2418" i="5"/>
  <c r="X2418" i="5" s="1"/>
  <c r="R2418" i="5"/>
  <c r="I2418" i="5"/>
  <c r="F2418" i="5"/>
  <c r="J2418" i="5"/>
  <c r="H2418" i="5"/>
  <c r="E943" i="5"/>
  <c r="X943" i="5" s="1"/>
  <c r="I943" i="5"/>
  <c r="R943" i="5"/>
  <c r="H943" i="5"/>
  <c r="F943" i="5"/>
  <c r="J943" i="5"/>
  <c r="E1111" i="5"/>
  <c r="X1111" i="5" s="1"/>
  <c r="J1111" i="5"/>
  <c r="F1111" i="5"/>
  <c r="H1111" i="5"/>
  <c r="I1111" i="5"/>
  <c r="R1111" i="5"/>
  <c r="E1363" i="5"/>
  <c r="X1363" i="5" s="1"/>
  <c r="I1363" i="5"/>
  <c r="H1363" i="5"/>
  <c r="R1363" i="5"/>
  <c r="F1363" i="5"/>
  <c r="J1363" i="5"/>
  <c r="E1699" i="5"/>
  <c r="X1699" i="5" s="1"/>
  <c r="R1699" i="5"/>
  <c r="I1699" i="5"/>
  <c r="F1699" i="5"/>
  <c r="J1699" i="5"/>
  <c r="H1699" i="5"/>
  <c r="E1867" i="5"/>
  <c r="X1867" i="5" s="1"/>
  <c r="I1867" i="5"/>
  <c r="J1867" i="5"/>
  <c r="H1867" i="5"/>
  <c r="F1867" i="5"/>
  <c r="R1867" i="5"/>
  <c r="E1939" i="5"/>
  <c r="X1939" i="5" s="1"/>
  <c r="F1939" i="5"/>
  <c r="R1939" i="5"/>
  <c r="J1939" i="5"/>
  <c r="I1939" i="5"/>
  <c r="H1939" i="5"/>
  <c r="E2359" i="5"/>
  <c r="X2359" i="5" s="1"/>
  <c r="J2359" i="5"/>
  <c r="I2359" i="5"/>
  <c r="H2359" i="5"/>
  <c r="F2359" i="5"/>
  <c r="R2359" i="5"/>
  <c r="E2443" i="5"/>
  <c r="X2443" i="5" s="1"/>
  <c r="H2443" i="5"/>
  <c r="I2443" i="5"/>
  <c r="F2443" i="5"/>
  <c r="J2443" i="5"/>
  <c r="R2443" i="5"/>
  <c r="G1915" i="5"/>
  <c r="G30" i="5"/>
  <c r="R30" i="5"/>
  <c r="F30" i="5"/>
  <c r="G78" i="5"/>
  <c r="F78" i="5"/>
  <c r="R78" i="5"/>
  <c r="G126" i="5"/>
  <c r="F126" i="5"/>
  <c r="R126" i="5"/>
  <c r="F174" i="5"/>
  <c r="R174" i="5"/>
  <c r="G174" i="5"/>
  <c r="G235" i="5"/>
  <c r="R235" i="5"/>
  <c r="F235" i="5"/>
  <c r="G283" i="5"/>
  <c r="R283" i="5"/>
  <c r="F283" i="5"/>
  <c r="G339" i="5"/>
  <c r="R339" i="5"/>
  <c r="F339" i="5"/>
  <c r="G27" i="5"/>
  <c r="R27" i="5"/>
  <c r="F27" i="5"/>
  <c r="G79" i="5"/>
  <c r="F79" i="5"/>
  <c r="R79" i="5"/>
  <c r="G127" i="5"/>
  <c r="R127" i="5"/>
  <c r="F127" i="5"/>
  <c r="G175" i="5"/>
  <c r="R175" i="5"/>
  <c r="F175" i="5"/>
  <c r="G84" i="5"/>
  <c r="F84" i="5"/>
  <c r="R84" i="5"/>
  <c r="G285" i="5"/>
  <c r="R285" i="5"/>
  <c r="F285" i="5"/>
  <c r="G34" i="5"/>
  <c r="R34" i="5"/>
  <c r="F34" i="5"/>
  <c r="G82" i="5"/>
  <c r="R82" i="5"/>
  <c r="F82" i="5"/>
  <c r="G130" i="5"/>
  <c r="F130" i="5"/>
  <c r="R130" i="5"/>
  <c r="G239" i="5"/>
  <c r="F239" i="5"/>
  <c r="R239" i="5"/>
  <c r="G287" i="5"/>
  <c r="F287" i="5"/>
  <c r="R287" i="5"/>
  <c r="F343" i="5"/>
  <c r="G343" i="5"/>
  <c r="R343" i="5"/>
  <c r="G31" i="5"/>
  <c r="R31" i="5"/>
  <c r="F31" i="5"/>
  <c r="G83" i="5"/>
  <c r="R83" i="5"/>
  <c r="F83" i="5"/>
  <c r="G131" i="5"/>
  <c r="F131" i="5"/>
  <c r="R131" i="5"/>
  <c r="G209" i="5"/>
  <c r="F209" i="5"/>
  <c r="R209" i="5"/>
  <c r="G205" i="5"/>
  <c r="R205" i="5"/>
  <c r="F205" i="5"/>
  <c r="G108" i="5"/>
  <c r="F108" i="5"/>
  <c r="R108" i="5"/>
  <c r="G38" i="5"/>
  <c r="R38" i="5"/>
  <c r="F38" i="5"/>
  <c r="G86" i="5"/>
  <c r="R86" i="5"/>
  <c r="F86" i="5"/>
  <c r="G134" i="5"/>
  <c r="F134" i="5"/>
  <c r="R134" i="5"/>
  <c r="G243" i="5"/>
  <c r="R243" i="5"/>
  <c r="F243" i="5"/>
  <c r="G291" i="5"/>
  <c r="F291" i="5"/>
  <c r="R291" i="5"/>
  <c r="F347" i="5"/>
  <c r="R347" i="5"/>
  <c r="G347" i="5"/>
  <c r="G35" i="5"/>
  <c r="R35" i="5"/>
  <c r="F35" i="5"/>
  <c r="G87" i="5"/>
  <c r="F87" i="5"/>
  <c r="R87" i="5"/>
  <c r="G135" i="5"/>
  <c r="R135" i="5"/>
  <c r="F135" i="5"/>
  <c r="G6" i="5"/>
  <c r="R6" i="5"/>
  <c r="F6" i="5"/>
  <c r="G12" i="5"/>
  <c r="R12" i="5"/>
  <c r="F12" i="5"/>
  <c r="G60" i="5"/>
  <c r="F60" i="5"/>
  <c r="R60" i="5"/>
  <c r="G113" i="5"/>
  <c r="F113" i="5"/>
  <c r="R113" i="5"/>
  <c r="G281" i="5"/>
  <c r="R281" i="5"/>
  <c r="F281" i="5"/>
  <c r="G42" i="5"/>
  <c r="F42" i="5"/>
  <c r="R42" i="5"/>
  <c r="F90" i="5"/>
  <c r="G90" i="5"/>
  <c r="R90" i="5"/>
  <c r="G138" i="5"/>
  <c r="F138" i="5"/>
  <c r="R138" i="5"/>
  <c r="G199" i="5"/>
  <c r="R199" i="5"/>
  <c r="F199" i="5"/>
  <c r="G247" i="5"/>
  <c r="F247" i="5"/>
  <c r="R247" i="5"/>
  <c r="R295" i="5"/>
  <c r="G295" i="5"/>
  <c r="F295" i="5"/>
  <c r="G351" i="5"/>
  <c r="F351" i="5"/>
  <c r="R351" i="5"/>
  <c r="G39" i="5"/>
  <c r="F39" i="5"/>
  <c r="R39" i="5"/>
  <c r="G91" i="5"/>
  <c r="R91" i="5"/>
  <c r="F91" i="5"/>
  <c r="G139" i="5"/>
  <c r="R139" i="5"/>
  <c r="F139" i="5"/>
  <c r="G93" i="5"/>
  <c r="R93" i="5"/>
  <c r="F93" i="5"/>
  <c r="G20" i="5"/>
  <c r="F20" i="5"/>
  <c r="R20" i="5"/>
  <c r="G68" i="5"/>
  <c r="F68" i="5"/>
  <c r="R68" i="5"/>
  <c r="G128" i="5"/>
  <c r="R128" i="5"/>
  <c r="F128" i="5"/>
  <c r="F226" i="5"/>
  <c r="G226" i="5"/>
  <c r="R226" i="5"/>
  <c r="G261" i="5"/>
  <c r="F261" i="5"/>
  <c r="R261" i="5"/>
  <c r="G46" i="5"/>
  <c r="R46" i="5"/>
  <c r="F46" i="5"/>
  <c r="G94" i="5"/>
  <c r="R94" i="5"/>
  <c r="F94" i="5"/>
  <c r="G142" i="5"/>
  <c r="R142" i="5"/>
  <c r="F142" i="5"/>
  <c r="G203" i="5"/>
  <c r="R203" i="5"/>
  <c r="F203" i="5"/>
  <c r="G251" i="5"/>
  <c r="R251" i="5"/>
  <c r="F251" i="5"/>
  <c r="G299" i="5"/>
  <c r="R299" i="5"/>
  <c r="F299" i="5"/>
  <c r="G355" i="5"/>
  <c r="F355" i="5"/>
  <c r="R355" i="5"/>
  <c r="G43" i="5"/>
  <c r="F43" i="5"/>
  <c r="R43" i="5"/>
  <c r="G95" i="5"/>
  <c r="R95" i="5"/>
  <c r="F95" i="5"/>
  <c r="G143" i="5"/>
  <c r="F143" i="5"/>
  <c r="R143" i="5"/>
  <c r="G125" i="5"/>
  <c r="F125" i="5"/>
  <c r="R125" i="5"/>
  <c r="G28" i="5"/>
  <c r="F28" i="5"/>
  <c r="R28" i="5"/>
  <c r="G81" i="5"/>
  <c r="F81" i="5"/>
  <c r="R81" i="5"/>
  <c r="G152" i="5"/>
  <c r="R152" i="5"/>
  <c r="F152" i="5"/>
  <c r="R369" i="5"/>
  <c r="G369" i="5"/>
  <c r="F369" i="5"/>
  <c r="G242" i="5"/>
  <c r="R242" i="5"/>
  <c r="F242" i="5"/>
  <c r="G50" i="5"/>
  <c r="R50" i="5"/>
  <c r="F50" i="5"/>
  <c r="R98" i="5"/>
  <c r="G98" i="5"/>
  <c r="F98" i="5"/>
  <c r="G146" i="5"/>
  <c r="R146" i="5"/>
  <c r="F146" i="5"/>
  <c r="G207" i="5"/>
  <c r="R207" i="5"/>
  <c r="F207" i="5"/>
  <c r="G255" i="5"/>
  <c r="R255" i="5"/>
  <c r="F255" i="5"/>
  <c r="G303" i="5"/>
  <c r="R303" i="5"/>
  <c r="F303" i="5"/>
  <c r="G359" i="5"/>
  <c r="R359" i="5"/>
  <c r="F359" i="5"/>
  <c r="G51" i="5"/>
  <c r="R51" i="5"/>
  <c r="F51" i="5"/>
  <c r="G99" i="5"/>
  <c r="R99" i="5"/>
  <c r="F99" i="5"/>
  <c r="G147" i="5"/>
  <c r="R147" i="5"/>
  <c r="F147" i="5"/>
  <c r="G73" i="5"/>
  <c r="F73" i="5"/>
  <c r="R73" i="5"/>
  <c r="F36" i="5"/>
  <c r="R36" i="5"/>
  <c r="G36" i="5"/>
  <c r="G136" i="5"/>
  <c r="F136" i="5"/>
  <c r="R136" i="5"/>
  <c r="G14" i="5"/>
  <c r="F14" i="5"/>
  <c r="R14" i="5"/>
  <c r="G62" i="5"/>
  <c r="F62" i="5"/>
  <c r="R62" i="5"/>
  <c r="F110" i="5"/>
  <c r="R110" i="5"/>
  <c r="G110" i="5"/>
  <c r="G158" i="5"/>
  <c r="F158" i="5"/>
  <c r="R158" i="5"/>
  <c r="F219" i="5"/>
  <c r="G219" i="5"/>
  <c r="R219" i="5"/>
  <c r="G267" i="5"/>
  <c r="R267" i="5"/>
  <c r="F267" i="5"/>
  <c r="G11" i="5"/>
  <c r="R11" i="5"/>
  <c r="F11" i="5"/>
  <c r="R63" i="5"/>
  <c r="F63" i="5"/>
  <c r="G63" i="5"/>
  <c r="F111" i="5"/>
  <c r="R111" i="5"/>
  <c r="G111" i="5"/>
  <c r="G159" i="5"/>
  <c r="R159" i="5"/>
  <c r="F159" i="5"/>
  <c r="G116" i="5"/>
  <c r="R116" i="5"/>
  <c r="F116" i="5"/>
  <c r="G121" i="5"/>
  <c r="F121" i="5"/>
  <c r="R121" i="5"/>
  <c r="G37" i="5"/>
  <c r="F37" i="5"/>
  <c r="R37" i="5"/>
  <c r="G80" i="5"/>
  <c r="F80" i="5"/>
  <c r="R80" i="5"/>
  <c r="G109" i="5"/>
  <c r="F109" i="5"/>
  <c r="R109" i="5"/>
  <c r="G374" i="5"/>
  <c r="F374" i="5"/>
  <c r="R374" i="5"/>
  <c r="G289" i="5"/>
  <c r="R289" i="5"/>
  <c r="F289" i="5"/>
  <c r="G18" i="5"/>
  <c r="F18" i="5"/>
  <c r="R18" i="5"/>
  <c r="G66" i="5"/>
  <c r="R66" i="5"/>
  <c r="F66" i="5"/>
  <c r="G114" i="5"/>
  <c r="F114" i="5"/>
  <c r="R114" i="5"/>
  <c r="G162" i="5"/>
  <c r="F162" i="5"/>
  <c r="R162" i="5"/>
  <c r="G223" i="5"/>
  <c r="F223" i="5"/>
  <c r="R223" i="5"/>
  <c r="G271" i="5"/>
  <c r="F271" i="5"/>
  <c r="R271" i="5"/>
  <c r="G15" i="5"/>
  <c r="R15" i="5"/>
  <c r="F15" i="5"/>
  <c r="G67" i="5"/>
  <c r="F67" i="5"/>
  <c r="R67" i="5"/>
  <c r="G115" i="5"/>
  <c r="F115" i="5"/>
  <c r="R115" i="5"/>
  <c r="G163" i="5"/>
  <c r="R163" i="5"/>
  <c r="F163" i="5"/>
  <c r="G140" i="5"/>
  <c r="F140" i="5"/>
  <c r="R140" i="5"/>
  <c r="G145" i="5"/>
  <c r="R145" i="5"/>
  <c r="F145" i="5"/>
  <c r="G45" i="5"/>
  <c r="F45" i="5"/>
  <c r="R45" i="5"/>
  <c r="G340" i="5"/>
  <c r="F340" i="5"/>
  <c r="R340" i="5"/>
  <c r="G354" i="5"/>
  <c r="F354" i="5"/>
  <c r="R354" i="5"/>
  <c r="G346" i="5"/>
  <c r="R346" i="5"/>
  <c r="F346" i="5"/>
  <c r="G22" i="5"/>
  <c r="R22" i="5"/>
  <c r="F22" i="5"/>
  <c r="G70" i="5"/>
  <c r="R70" i="5"/>
  <c r="F70" i="5"/>
  <c r="G118" i="5"/>
  <c r="F118" i="5"/>
  <c r="R118" i="5"/>
  <c r="G166" i="5"/>
  <c r="R166" i="5"/>
  <c r="F166" i="5"/>
  <c r="R227" i="5"/>
  <c r="F227" i="5"/>
  <c r="G227" i="5"/>
  <c r="R275" i="5"/>
  <c r="G275" i="5"/>
  <c r="F275" i="5"/>
  <c r="G331" i="5"/>
  <c r="F331" i="5"/>
  <c r="R331" i="5"/>
  <c r="G19" i="5"/>
  <c r="R19" i="5"/>
  <c r="F19" i="5"/>
  <c r="G71" i="5"/>
  <c r="F71" i="5"/>
  <c r="R71" i="5"/>
  <c r="G119" i="5"/>
  <c r="F119" i="5"/>
  <c r="R119" i="5"/>
  <c r="G167" i="5"/>
  <c r="R167" i="5"/>
  <c r="F167" i="5"/>
  <c r="G164" i="5"/>
  <c r="F164" i="5"/>
  <c r="R164" i="5"/>
  <c r="R169" i="5"/>
  <c r="G169" i="5"/>
  <c r="F169" i="5"/>
  <c r="G10" i="5"/>
  <c r="F10" i="5"/>
  <c r="R10" i="5"/>
  <c r="G16" i="5"/>
  <c r="R16" i="5"/>
  <c r="F16" i="5"/>
  <c r="G350" i="5"/>
  <c r="R350" i="5"/>
  <c r="F350" i="5"/>
  <c r="G294" i="5"/>
  <c r="F294" i="5"/>
  <c r="R294" i="5"/>
  <c r="F26" i="5"/>
  <c r="G26" i="5"/>
  <c r="R26" i="5"/>
  <c r="G74" i="5"/>
  <c r="F74" i="5"/>
  <c r="R74" i="5"/>
  <c r="G122" i="5"/>
  <c r="R122" i="5"/>
  <c r="F122" i="5"/>
  <c r="G170" i="5"/>
  <c r="R170" i="5"/>
  <c r="F170" i="5"/>
  <c r="G231" i="5"/>
  <c r="F231" i="5"/>
  <c r="R231" i="5"/>
  <c r="G279" i="5"/>
  <c r="F279" i="5"/>
  <c r="R279" i="5"/>
  <c r="R335" i="5"/>
  <c r="G335" i="5"/>
  <c r="F335" i="5"/>
  <c r="F23" i="5"/>
  <c r="G23" i="5"/>
  <c r="R23" i="5"/>
  <c r="G75" i="5"/>
  <c r="R75" i="5"/>
  <c r="F75" i="5"/>
  <c r="G123" i="5"/>
  <c r="R123" i="5"/>
  <c r="F123" i="5"/>
  <c r="G171" i="5"/>
  <c r="F171" i="5"/>
  <c r="R171" i="5"/>
  <c r="R69" i="5"/>
  <c r="G69" i="5"/>
  <c r="F69" i="5"/>
  <c r="G336" i="5"/>
  <c r="R336" i="5"/>
  <c r="F336" i="5"/>
  <c r="G72" i="5"/>
  <c r="R72" i="5"/>
  <c r="F72" i="5"/>
  <c r="G233" i="5"/>
  <c r="F233" i="5"/>
  <c r="R233" i="5"/>
  <c r="G256" i="5"/>
  <c r="F256" i="5"/>
  <c r="R256" i="5"/>
  <c r="G133" i="5"/>
  <c r="F133" i="5"/>
  <c r="R133" i="5"/>
  <c r="G230" i="5"/>
  <c r="F230" i="5"/>
  <c r="R230" i="5"/>
  <c r="G288" i="5"/>
  <c r="R288" i="5"/>
  <c r="F288" i="5"/>
  <c r="G297" i="5"/>
  <c r="R297" i="5"/>
  <c r="F297" i="5"/>
  <c r="G352" i="5"/>
  <c r="R352" i="5"/>
  <c r="F352" i="5"/>
  <c r="G168" i="5"/>
  <c r="F168" i="5"/>
  <c r="R168" i="5"/>
  <c r="R57" i="5"/>
  <c r="F57" i="5"/>
  <c r="G57" i="5"/>
  <c r="G216" i="5"/>
  <c r="F216" i="5"/>
  <c r="R216" i="5"/>
  <c r="G61" i="5"/>
  <c r="R61" i="5"/>
  <c r="F61" i="5"/>
  <c r="E578" i="5"/>
  <c r="X578" i="5" s="1"/>
  <c r="J578" i="5"/>
  <c r="I578" i="5"/>
  <c r="R578" i="5"/>
  <c r="F578" i="5"/>
  <c r="H578" i="5"/>
  <c r="G650" i="5"/>
  <c r="G722" i="5"/>
  <c r="G794" i="5"/>
  <c r="E866" i="5"/>
  <c r="X866" i="5" s="1"/>
  <c r="H866" i="5"/>
  <c r="R866" i="5"/>
  <c r="I866" i="5"/>
  <c r="F866" i="5"/>
  <c r="J866" i="5"/>
  <c r="E1022" i="5"/>
  <c r="X1022" i="5" s="1"/>
  <c r="H1022" i="5"/>
  <c r="F1022" i="5"/>
  <c r="J1022" i="5"/>
  <c r="I1022" i="5"/>
  <c r="R1022" i="5"/>
  <c r="G810" i="5"/>
  <c r="E942" i="5"/>
  <c r="X942" i="5" s="1"/>
  <c r="G942" i="5"/>
  <c r="J942" i="5"/>
  <c r="H942" i="5"/>
  <c r="I942" i="5"/>
  <c r="R942" i="5"/>
  <c r="F942" i="5"/>
  <c r="E1050" i="5"/>
  <c r="X1050" i="5" s="1"/>
  <c r="H1050" i="5"/>
  <c r="R1050" i="5"/>
  <c r="F1050" i="5"/>
  <c r="J1050" i="5"/>
  <c r="I1050" i="5"/>
  <c r="E1170" i="5"/>
  <c r="X1170" i="5" s="1"/>
  <c r="F1170" i="5"/>
  <c r="J1170" i="5"/>
  <c r="I1170" i="5"/>
  <c r="H1170" i="5"/>
  <c r="R1170" i="5"/>
  <c r="E1242" i="5"/>
  <c r="X1242" i="5" s="1"/>
  <c r="I1242" i="5"/>
  <c r="R1242" i="5"/>
  <c r="J1242" i="5"/>
  <c r="H1242" i="5"/>
  <c r="F1242" i="5"/>
  <c r="E1314" i="5"/>
  <c r="X1314" i="5" s="1"/>
  <c r="F1314" i="5"/>
  <c r="R1314" i="5"/>
  <c r="J1314" i="5"/>
  <c r="I1314" i="5"/>
  <c r="H1314" i="5"/>
  <c r="E1506" i="5"/>
  <c r="X1506" i="5" s="1"/>
  <c r="R1506" i="5"/>
  <c r="F1506" i="5"/>
  <c r="H1506" i="5"/>
  <c r="J1506" i="5"/>
  <c r="I1506" i="5"/>
  <c r="E1566" i="5"/>
  <c r="X1566" i="5" s="1"/>
  <c r="R1566" i="5"/>
  <c r="H1566" i="5"/>
  <c r="F1566" i="5"/>
  <c r="J1566" i="5"/>
  <c r="I1566" i="5"/>
  <c r="E1758" i="5"/>
  <c r="X1758" i="5" s="1"/>
  <c r="J1758" i="5"/>
  <c r="F1758" i="5"/>
  <c r="R1758" i="5"/>
  <c r="I1758" i="5"/>
  <c r="H1758" i="5"/>
  <c r="E1962" i="5"/>
  <c r="X1962" i="5" s="1"/>
  <c r="R1962" i="5"/>
  <c r="J1962" i="5"/>
  <c r="I1962" i="5"/>
  <c r="H1962" i="5"/>
  <c r="F1962" i="5"/>
  <c r="E2022" i="5"/>
  <c r="X2022" i="5" s="1"/>
  <c r="J2022" i="5"/>
  <c r="R2022" i="5"/>
  <c r="I2022" i="5"/>
  <c r="H2022" i="5"/>
  <c r="F2022" i="5"/>
  <c r="E2226" i="5"/>
  <c r="X2226" i="5" s="1"/>
  <c r="J2226" i="5"/>
  <c r="H2226" i="5"/>
  <c r="F2226" i="5"/>
  <c r="I2226" i="5"/>
  <c r="R2226" i="5"/>
  <c r="E2298" i="5"/>
  <c r="X2298" i="5" s="1"/>
  <c r="R2298" i="5"/>
  <c r="I2298" i="5"/>
  <c r="J2298" i="5"/>
  <c r="H2298" i="5"/>
  <c r="F2298" i="5"/>
  <c r="E2358" i="5"/>
  <c r="X2358" i="5" s="1"/>
  <c r="R2358" i="5"/>
  <c r="I2358" i="5"/>
  <c r="F2358" i="5"/>
  <c r="J2358" i="5"/>
  <c r="H2358" i="5"/>
  <c r="E2478" i="5"/>
  <c r="X2478" i="5" s="1"/>
  <c r="H2478" i="5"/>
  <c r="I2478" i="5"/>
  <c r="F2478" i="5"/>
  <c r="R2478" i="5"/>
  <c r="J2478" i="5"/>
  <c r="E595" i="5"/>
  <c r="X595" i="5" s="1"/>
  <c r="I595" i="5"/>
  <c r="R595" i="5"/>
  <c r="F595" i="5"/>
  <c r="H595" i="5"/>
  <c r="J595" i="5"/>
  <c r="E691" i="5"/>
  <c r="X691" i="5" s="1"/>
  <c r="F691" i="5"/>
  <c r="R691" i="5"/>
  <c r="H691" i="5"/>
  <c r="J691" i="5"/>
  <c r="I691" i="5"/>
  <c r="E895" i="5"/>
  <c r="X895" i="5" s="1"/>
  <c r="I895" i="5"/>
  <c r="F895" i="5"/>
  <c r="J895" i="5"/>
  <c r="R895" i="5"/>
  <c r="H895" i="5"/>
  <c r="G955" i="5"/>
  <c r="E1063" i="5"/>
  <c r="X1063" i="5" s="1"/>
  <c r="H1063" i="5"/>
  <c r="J1063" i="5"/>
  <c r="F1063" i="5"/>
  <c r="R1063" i="5"/>
  <c r="I1063" i="5"/>
  <c r="I1495" i="5"/>
  <c r="E1495" i="5"/>
  <c r="X1495" i="5" s="1"/>
  <c r="H1495" i="5"/>
  <c r="J1495" i="5"/>
  <c r="F1495" i="5"/>
  <c r="R1495" i="5"/>
  <c r="E1603" i="5"/>
  <c r="X1603" i="5" s="1"/>
  <c r="H1603" i="5"/>
  <c r="F1603" i="5"/>
  <c r="R1603" i="5"/>
  <c r="J1603" i="5"/>
  <c r="I1603" i="5"/>
  <c r="E1795" i="5"/>
  <c r="X1795" i="5" s="1"/>
  <c r="H1795" i="5"/>
  <c r="R1795" i="5"/>
  <c r="J1795" i="5"/>
  <c r="I1795" i="5"/>
  <c r="F1795" i="5"/>
  <c r="E2023" i="5"/>
  <c r="X2023" i="5" s="1"/>
  <c r="F2023" i="5"/>
  <c r="J2023" i="5"/>
  <c r="I2023" i="5"/>
  <c r="H2023" i="5"/>
  <c r="R2023" i="5"/>
  <c r="E2107" i="5"/>
  <c r="X2107" i="5" s="1"/>
  <c r="G2107" i="5"/>
  <c r="I2107" i="5"/>
  <c r="F2107" i="5"/>
  <c r="R2107" i="5"/>
  <c r="H2107" i="5"/>
  <c r="J2107" i="5"/>
  <c r="G2095" i="5"/>
  <c r="G66" i="6"/>
  <c r="H66" i="6" s="1"/>
  <c r="G378" i="5"/>
  <c r="R378" i="5"/>
  <c r="F378" i="5"/>
  <c r="G252" i="5"/>
  <c r="R252" i="5"/>
  <c r="F252" i="5"/>
  <c r="G298" i="5"/>
  <c r="F298" i="5"/>
  <c r="R298" i="5"/>
  <c r="G120" i="5"/>
  <c r="F120" i="5"/>
  <c r="R120" i="5"/>
  <c r="G218" i="5"/>
  <c r="F218" i="5"/>
  <c r="R218" i="5"/>
  <c r="G278" i="5"/>
  <c r="R278" i="5"/>
  <c r="F278" i="5"/>
  <c r="R273" i="5"/>
  <c r="F273" i="5"/>
  <c r="G273" i="5"/>
  <c r="R333" i="5"/>
  <c r="F333" i="5"/>
  <c r="G333" i="5"/>
  <c r="G41" i="5"/>
  <c r="F41" i="5"/>
  <c r="R41" i="5"/>
  <c r="G17" i="5"/>
  <c r="R17" i="5"/>
  <c r="F17" i="5"/>
  <c r="G208" i="5"/>
  <c r="R208" i="5"/>
  <c r="F208" i="5"/>
  <c r="G53" i="5"/>
  <c r="R53" i="5"/>
  <c r="F53" i="5"/>
  <c r="G357" i="5"/>
  <c r="R357" i="5"/>
  <c r="F357" i="5"/>
  <c r="E506" i="5"/>
  <c r="X506" i="5" s="1"/>
  <c r="I506" i="5"/>
  <c r="H506" i="5"/>
  <c r="J506" i="5"/>
  <c r="F506" i="5"/>
  <c r="R506" i="5"/>
  <c r="G590" i="5"/>
  <c r="G662" i="5"/>
  <c r="G734" i="5"/>
  <c r="G806" i="5"/>
  <c r="G878" i="5"/>
  <c r="E950" i="5"/>
  <c r="X950" i="5" s="1"/>
  <c r="R950" i="5"/>
  <c r="J950" i="5"/>
  <c r="I950" i="5"/>
  <c r="H950" i="5"/>
  <c r="F950" i="5"/>
  <c r="G1034" i="5"/>
  <c r="E1106" i="5"/>
  <c r="X1106" i="5" s="1"/>
  <c r="R1106" i="5"/>
  <c r="J1106" i="5"/>
  <c r="I1106" i="5"/>
  <c r="H1106" i="5"/>
  <c r="F1106" i="5"/>
  <c r="G582" i="5"/>
  <c r="E642" i="5"/>
  <c r="X642" i="5" s="1"/>
  <c r="I642" i="5"/>
  <c r="H642" i="5"/>
  <c r="J642" i="5"/>
  <c r="R642" i="5"/>
  <c r="F642" i="5"/>
  <c r="E870" i="5"/>
  <c r="X870" i="5" s="1"/>
  <c r="J870" i="5"/>
  <c r="R870" i="5"/>
  <c r="I870" i="5"/>
  <c r="H870" i="5"/>
  <c r="F870" i="5"/>
  <c r="G954" i="5"/>
  <c r="E1002" i="5"/>
  <c r="X1002" i="5" s="1"/>
  <c r="F1002" i="5"/>
  <c r="J1002" i="5"/>
  <c r="I1002" i="5"/>
  <c r="G1002" i="5"/>
  <c r="H1002" i="5"/>
  <c r="R1002" i="5"/>
  <c r="E1110" i="5"/>
  <c r="X1110" i="5" s="1"/>
  <c r="F1110" i="5"/>
  <c r="R1110" i="5"/>
  <c r="J1110" i="5"/>
  <c r="I1110" i="5"/>
  <c r="H1110" i="5"/>
  <c r="G1182" i="5"/>
  <c r="G1254" i="5"/>
  <c r="G1326" i="5"/>
  <c r="E1386" i="5"/>
  <c r="X1386" i="5" s="1"/>
  <c r="F1386" i="5"/>
  <c r="J1386" i="5"/>
  <c r="H1386" i="5"/>
  <c r="R1386" i="5"/>
  <c r="I1386" i="5"/>
  <c r="E1446" i="5"/>
  <c r="X1446" i="5" s="1"/>
  <c r="H1446" i="5"/>
  <c r="J1446" i="5"/>
  <c r="I1446" i="5"/>
  <c r="F1446" i="5"/>
  <c r="R1446" i="5"/>
  <c r="G1518" i="5"/>
  <c r="E1626" i="5"/>
  <c r="X1626" i="5" s="1"/>
  <c r="H1626" i="5"/>
  <c r="J1626" i="5"/>
  <c r="I1626" i="5"/>
  <c r="R1626" i="5"/>
  <c r="F1626" i="5"/>
  <c r="E1698" i="5"/>
  <c r="X1698" i="5" s="1"/>
  <c r="I1698" i="5"/>
  <c r="H1698" i="5"/>
  <c r="F1698" i="5"/>
  <c r="R1698" i="5"/>
  <c r="J1698" i="5"/>
  <c r="G1770" i="5"/>
  <c r="E1830" i="5"/>
  <c r="X1830" i="5" s="1"/>
  <c r="R1830" i="5"/>
  <c r="I1830" i="5"/>
  <c r="J1830" i="5"/>
  <c r="H1830" i="5"/>
  <c r="F1830" i="5"/>
  <c r="E1902" i="5"/>
  <c r="X1902" i="5" s="1"/>
  <c r="R1902" i="5"/>
  <c r="J1902" i="5"/>
  <c r="I1902" i="5"/>
  <c r="H1902" i="5"/>
  <c r="F1902" i="5"/>
  <c r="G1974" i="5"/>
  <c r="G2034" i="5"/>
  <c r="E2094" i="5"/>
  <c r="X2094" i="5" s="1"/>
  <c r="R2094" i="5"/>
  <c r="I2094" i="5"/>
  <c r="J2094" i="5"/>
  <c r="F2094" i="5"/>
  <c r="H2094" i="5"/>
  <c r="G2166" i="5"/>
  <c r="G2238" i="5"/>
  <c r="G2310" i="5"/>
  <c r="G2370" i="5"/>
  <c r="G2430" i="5"/>
  <c r="G2490" i="5"/>
  <c r="G715" i="5"/>
  <c r="E835" i="5"/>
  <c r="X835" i="5" s="1"/>
  <c r="R835" i="5"/>
  <c r="H835" i="5"/>
  <c r="I835" i="5"/>
  <c r="J835" i="5"/>
  <c r="F835" i="5"/>
  <c r="G907" i="5"/>
  <c r="E1003" i="5"/>
  <c r="X1003" i="5" s="1"/>
  <c r="R1003" i="5"/>
  <c r="I1003" i="5"/>
  <c r="J1003" i="5"/>
  <c r="H1003" i="5"/>
  <c r="F1003" i="5"/>
  <c r="G1123" i="5"/>
  <c r="E1243" i="5"/>
  <c r="X1243" i="5" s="1"/>
  <c r="I1243" i="5"/>
  <c r="R1243" i="5"/>
  <c r="F1243" i="5"/>
  <c r="J1243" i="5"/>
  <c r="H1243" i="5"/>
  <c r="G1615" i="5"/>
  <c r="E1711" i="5"/>
  <c r="X1711" i="5" s="1"/>
  <c r="J1711" i="5"/>
  <c r="R1711" i="5"/>
  <c r="I1711" i="5"/>
  <c r="H1711" i="5"/>
  <c r="F1711" i="5"/>
  <c r="E1951" i="5"/>
  <c r="X1951" i="5" s="1"/>
  <c r="J1951" i="5"/>
  <c r="H1951" i="5"/>
  <c r="F1951" i="5"/>
  <c r="R1951" i="5"/>
  <c r="I1951" i="5"/>
  <c r="G2035" i="5"/>
  <c r="G2131" i="5"/>
  <c r="E2251" i="5"/>
  <c r="X2251" i="5" s="1"/>
  <c r="J2251" i="5"/>
  <c r="I2251" i="5"/>
  <c r="H2251" i="5"/>
  <c r="R2251" i="5"/>
  <c r="F2251" i="5"/>
  <c r="E2371" i="5"/>
  <c r="X2371" i="5" s="1"/>
  <c r="J2371" i="5"/>
  <c r="R2371" i="5"/>
  <c r="I2371" i="5"/>
  <c r="H2371" i="5"/>
  <c r="F2371" i="5"/>
  <c r="E2455" i="5"/>
  <c r="X2455" i="5" s="1"/>
  <c r="H2455" i="5"/>
  <c r="I2455" i="5"/>
  <c r="F2455" i="5"/>
  <c r="R2455" i="5"/>
  <c r="J2455" i="5"/>
  <c r="C69" i="6" l="1"/>
  <c r="H69" i="6"/>
  <c r="D66" i="6"/>
  <c r="C66" i="6"/>
  <c r="C68" i="6"/>
  <c r="D68" i="6"/>
  <c r="C65" i="6"/>
  <c r="D65" i="6"/>
  <c r="D67" i="6"/>
  <c r="C67"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<sst xmlns="http://schemas.openxmlformats.org/spreadsheetml/2006/main" count="25890" uniqueCount="16795">
  <si>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</si>
  <si>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</si>
  <si>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</si>
  <si>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</si>
  <si>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</si>
  <si>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</si>
  <si>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</si>
  <si>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</si>
  <si>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</si>
  <si>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</si>
  <si>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</si>
  <si>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</si>
  <si>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</si>
  <si>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</si>
  <si>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</si>
  <si>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</si>
  <si>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</si>
  <si>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</si>
  <si>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</si>
  <si>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</si>
  <si>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</si>
  <si>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</si>
  <si>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</si>
  <si>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</si>
  <si>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</si>
  <si>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</si>
  <si>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</si>
  <si>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</si>
  <si>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</si>
  <si>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</si>
  <si>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</si>
  <si>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</si>
  <si>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</si>
  <si>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</si>
  <si>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</si>
  <si>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</si>
  <si>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</si>
  <si>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</si>
  <si>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</si>
  <si>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</si>
  <si>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</si>
  <si>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</si>
  <si>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</si>
  <si>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</si>
  <si>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</si>
  <si>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</si>
  <si>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</si>
  <si>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</si>
  <si>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</si>
  <si>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</si>
  <si>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</si>
  <si>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</si>
  <si>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</si>
  <si>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</si>
  <si>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</si>
  <si>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</si>
  <si>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</si>
  <si>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</si>
  <si>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</si>
  <si>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</si>
  <si>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</si>
  <si>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</si>
  <si>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</si>
  <si>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</si>
  <si>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</si>
  <si>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</si>
  <si>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</si>
  <si>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</si>
  <si>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</si>
  <si>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</si>
  <si>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</si>
  <si>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</si>
  <si>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</si>
  <si>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</si>
  <si>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</si>
  <si>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</si>
  <si>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</si>
  <si>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</si>
  <si>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</si>
  <si>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</si>
  <si>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</si>
  <si>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</si>
  <si>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</si>
  <si>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</si>
  <si>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</si>
  <si>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</si>
  <si>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</si>
  <si>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</si>
  <si>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</si>
  <si>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</si>
  <si>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</si>
  <si>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</si>
  <si>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</si>
  <si>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</si>
  <si>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</si>
  <si>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</si>
  <si>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</si>
  <si>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</si>
  <si>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</si>
  <si>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</si>
  <si>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</si>
  <si>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</si>
  <si>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</si>
  <si>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</si>
  <si>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</si>
  <si>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</si>
  <si>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</si>
  <si>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</si>
  <si>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</si>
  <si>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</si>
  <si>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</si>
  <si>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</si>
  <si>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</si>
  <si>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</si>
  <si>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</si>
  <si>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</si>
  <si>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</si>
  <si>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</si>
  <si>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</si>
  <si>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</si>
  <si>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</si>
  <si>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</si>
  <si>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</si>
  <si>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</si>
  <si>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</si>
  <si>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</si>
  <si>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</si>
  <si>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</si>
  <si>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</si>
  <si>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</si>
  <si>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</si>
  <si>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</si>
  <si>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</si>
  <si>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</si>
  <si>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</si>
  <si>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</si>
  <si>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</si>
  <si>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</si>
  <si>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</si>
  <si>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</si>
  <si>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</si>
  <si>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</si>
  <si>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</si>
  <si>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</si>
  <si>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</si>
  <si>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</si>
  <si>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</si>
  <si>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</si>
  <si>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</si>
  <si>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</si>
  <si>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</si>
  <si>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</si>
  <si>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</si>
  <si>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</si>
  <si>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</si>
  <si>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</si>
  <si>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</si>
  <si>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</si>
  <si>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</si>
  <si>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</si>
  <si>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</si>
  <si>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</si>
  <si>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</si>
  <si>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</si>
  <si>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</si>
  <si>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</si>
  <si>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</si>
  <si>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</si>
  <si>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</si>
  <si>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</si>
  <si>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</si>
  <si>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</si>
  <si>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</si>
  <si>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</si>
  <si>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</si>
  <si>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</si>
  <si>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</si>
  <si>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</si>
  <si>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</si>
  <si>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</si>
  <si>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</si>
  <si>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</si>
  <si>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</si>
  <si>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</si>
  <si>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</si>
  <si>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</si>
  <si>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</si>
  <si>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</si>
  <si>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</si>
  <si>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</si>
  <si>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</si>
  <si>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</si>
  <si>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</si>
  <si>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</si>
  <si>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</si>
  <si>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</si>
  <si>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</si>
  <si>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</si>
  <si>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</si>
  <si>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</si>
  <si>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</si>
  <si>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</si>
  <si>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</si>
  <si>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</si>
  <si>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</si>
  <si>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</si>
  <si>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</si>
  <si>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</si>
  <si>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</si>
  <si>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</si>
  <si>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</si>
  <si>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</si>
  <si>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</si>
  <si>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</si>
  <si>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</si>
  <si>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</si>
  <si>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</si>
  <si>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</si>
  <si>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</si>
  <si>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</si>
  <si>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</si>
  <si>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</si>
  <si>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</si>
  <si>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</si>
  <si>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</si>
  <si>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</si>
  <si>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</si>
  <si>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</si>
  <si>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</si>
  <si>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</si>
  <si>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</si>
  <si>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</si>
  <si>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</si>
  <si>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</si>
  <si>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</si>
  <si>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</si>
  <si>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</si>
  <si>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</si>
  <si>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</si>
  <si>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</si>
  <si>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</si>
  <si>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</si>
  <si>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</si>
  <si>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</si>
  <si>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</si>
  <si>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</si>
  <si>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</si>
  <si>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</si>
  <si>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</si>
  <si>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</si>
  <si>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</si>
  <si>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</si>
  <si>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</si>
  <si>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</si>
  <si>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</si>
  <si>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</si>
  <si>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</si>
  <si>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</si>
  <si>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</si>
  <si>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</si>
  <si>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</si>
  <si>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</si>
  <si>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</si>
  <si>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</si>
  <si>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</si>
  <si>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</si>
  <si>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</si>
  <si>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</si>
  <si>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</si>
  <si>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</si>
  <si>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</si>
  <si>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</si>
  <si>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</si>
  <si>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</si>
  <si>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</si>
  <si>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</si>
  <si>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</si>
  <si>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</si>
  <si>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</si>
  <si>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</si>
  <si>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</si>
  <si>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</si>
  <si>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</si>
  <si>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</si>
  <si>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</si>
  <si>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</si>
  <si>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</si>
  <si>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</si>
  <si>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</si>
  <si>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</si>
  <si>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</si>
  <si>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</si>
  <si>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</si>
  <si>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</si>
  <si>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</si>
  <si>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</si>
  <si>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</si>
  <si>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</si>
  <si>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</si>
  <si>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</si>
  <si>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</si>
  <si>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</si>
  <si>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</si>
  <si>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</si>
  <si>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</si>
  <si>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</si>
  <si>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</si>
  <si>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</si>
  <si>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</si>
  <si>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</si>
  <si>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</si>
  <si>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</si>
  <si>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</si>
  <si>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</si>
  <si>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</si>
  <si>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</si>
  <si>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</si>
  <si>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</si>
  <si>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</si>
  <si>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</si>
  <si>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</si>
  <si>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</si>
  <si>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</si>
  <si>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</si>
  <si>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</si>
  <si>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</si>
  <si>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</si>
  <si>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</si>
  <si>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</si>
  <si>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</si>
  <si>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</si>
  <si>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</si>
  <si>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</si>
  <si>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</si>
  <si>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</si>
  <si>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</si>
  <si>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</si>
  <si>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</si>
  <si>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</si>
  <si>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</si>
  <si>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</si>
  <si>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</si>
  <si>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</si>
  <si>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</si>
  <si>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</si>
  <si>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</si>
  <si>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</si>
  <si>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</si>
  <si>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</si>
  <si>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</si>
  <si>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</si>
  <si>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</si>
  <si>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</si>
  <si>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</si>
  <si>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</si>
  <si>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</si>
  <si>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</si>
  <si>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</si>
  <si>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</si>
  <si>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</si>
  <si>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</si>
  <si>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</si>
  <si>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</si>
  <si>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</si>
  <si>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</si>
  <si>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</si>
  <si>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</si>
  <si>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</si>
  <si>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</si>
  <si>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</si>
  <si>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</si>
  <si>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</si>
  <si>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</si>
  <si>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</si>
  <si>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</si>
  <si>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</si>
  <si>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</si>
  <si>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</si>
  <si>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</si>
  <si>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</si>
  <si>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</si>
  <si>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</si>
  <si>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</si>
  <si>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</si>
  <si>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</si>
  <si>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</si>
  <si>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</si>
  <si>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</si>
  <si>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</si>
  <si>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</si>
  <si>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</si>
  <si>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</si>
  <si>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</si>
  <si>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</si>
  <si>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</si>
  <si>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</si>
  <si>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</si>
  <si>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</si>
  <si>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</si>
  <si>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</si>
  <si>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</si>
  <si>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</si>
  <si>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</si>
  <si>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</si>
  <si>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</si>
  <si>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</si>
  <si>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</si>
  <si>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</si>
  <si>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</si>
  <si>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</si>
  <si>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</si>
  <si>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</si>
  <si>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</si>
  <si>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</si>
  <si>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</si>
  <si>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</si>
  <si>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</si>
  <si>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</si>
  <si>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</si>
  <si>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</si>
  <si>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</si>
  <si>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</si>
  <si>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</si>
  <si>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</si>
  <si>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</si>
  <si>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</si>
  <si>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</si>
  <si>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</si>
  <si>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</si>
  <si>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</si>
  <si>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</si>
  <si>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</si>
  <si>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</si>
  <si>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</si>
  <si>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</si>
  <si>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</si>
  <si>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</si>
  <si>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</si>
  <si>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</si>
  <si>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</si>
  <si>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</si>
  <si>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</si>
  <si>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</si>
  <si>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</si>
  <si>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</si>
  <si>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</si>
  <si>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</si>
  <si>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</si>
  <si>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</si>
  <si>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</si>
  <si>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</si>
  <si>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</si>
  <si>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</si>
  <si>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</si>
  <si>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</si>
  <si>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</si>
  <si>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</si>
  <si>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</si>
  <si>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</si>
  <si>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</si>
  <si>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</si>
  <si>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</si>
  <si>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</si>
  <si>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</si>
  <si>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</si>
  <si>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</si>
  <si>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</si>
  <si>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</si>
  <si>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</si>
  <si>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</si>
  <si>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</si>
  <si>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</si>
  <si>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</si>
  <si>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</si>
  <si>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</si>
  <si>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</si>
  <si>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</si>
  <si>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</si>
  <si>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</si>
  <si>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</si>
  <si>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</si>
  <si>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</si>
  <si>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</si>
  <si>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</si>
  <si>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</si>
  <si>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</si>
  <si>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</si>
  <si>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</si>
  <si>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</si>
  <si>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</si>
  <si>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</si>
  <si>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</si>
  <si>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</si>
  <si>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</si>
  <si>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</si>
  <si>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</si>
  <si>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</si>
  <si>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</si>
  <si>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</si>
  <si>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</si>
  <si>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</si>
  <si>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</si>
  <si>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</si>
  <si>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</si>
  <si>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</si>
  <si>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</si>
  <si>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</si>
  <si>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</si>
  <si>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</si>
  <si>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</si>
  <si>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</si>
  <si>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</si>
  <si>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</si>
  <si>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</si>
  <si>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</si>
  <si>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</si>
  <si>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</si>
  <si>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</si>
  <si>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</si>
  <si>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</si>
  <si>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</si>
  <si>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</si>
  <si>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</si>
  <si>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</si>
  <si>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</si>
  <si>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</si>
  <si>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</si>
  <si>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</si>
  <si>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</si>
  <si>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</si>
  <si>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</si>
  <si>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</si>
  <si>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</si>
  <si>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</si>
  <si>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</si>
  <si>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</si>
  <si>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</si>
  <si>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</si>
  <si>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</si>
  <si>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</si>
  <si>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</si>
  <si>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</si>
  <si>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</si>
  <si>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</si>
  <si>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</si>
  <si>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</si>
  <si>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</si>
  <si>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</si>
  <si>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</si>
  <si>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</si>
  <si>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</si>
  <si>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</si>
  <si>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</si>
  <si>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</si>
  <si>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</si>
  <si>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</si>
  <si>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</si>
  <si>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</si>
  <si>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</si>
  <si>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</si>
  <si>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</si>
  <si>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</si>
  <si>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</si>
  <si>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</si>
  <si>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</si>
  <si>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</si>
  <si>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</si>
  <si>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</si>
  <si>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</si>
  <si>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</si>
  <si>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</si>
  <si>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</si>
  <si>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</si>
  <si>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</si>
  <si>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</si>
  <si>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</si>
  <si>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</si>
  <si>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</si>
  <si>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</si>
  <si>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</si>
  <si>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</si>
  <si>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</si>
  <si>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</si>
  <si>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</si>
  <si>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</si>
  <si>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</si>
  <si>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</si>
  <si>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</si>
  <si>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</si>
  <si>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</si>
  <si>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</si>
  <si>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</si>
  <si>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</si>
  <si>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</si>
  <si>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</si>
  <si>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</si>
  <si>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</si>
  <si>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</si>
  <si>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</si>
  <si>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</si>
  <si>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</si>
  <si>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</si>
  <si>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</si>
  <si>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</si>
  <si>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</si>
  <si>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</si>
  <si>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</si>
  <si>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</si>
  <si>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</si>
  <si>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</si>
  <si>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</si>
  <si>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</si>
  <si>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</si>
  <si>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</si>
  <si>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</si>
  <si>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</si>
  <si>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</si>
  <si>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</si>
  <si>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</si>
  <si>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</si>
  <si>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</si>
  <si>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</si>
  <si>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</si>
  <si>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</si>
  <si>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</si>
  <si>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</si>
  <si>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</si>
  <si>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</si>
  <si>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</si>
  <si>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</si>
  <si>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</si>
  <si>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</si>
  <si>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</si>
  <si>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</si>
  <si>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</si>
  <si>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</si>
  <si>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</si>
  <si>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</si>
  <si>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</si>
  <si>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</si>
  <si>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</si>
  <si>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</si>
  <si>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</si>
  <si>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</si>
  <si>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</si>
  <si>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</si>
  <si>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</si>
  <si>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</si>
  <si>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</si>
  <si>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</si>
  <si>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</si>
  <si>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</si>
  <si>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</si>
  <si>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</si>
  <si>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</si>
  <si>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</si>
  <si>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</si>
  <si>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</si>
  <si>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</si>
  <si>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</si>
  <si>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</si>
  <si>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</si>
  <si>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</si>
  <si>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</si>
  <si>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</si>
  <si>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</si>
  <si>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</si>
  <si>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</si>
  <si>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</si>
  <si>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</si>
  <si>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</si>
  <si>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</si>
  <si>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</si>
  <si>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</si>
  <si>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</si>
  <si>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</si>
  <si>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</si>
  <si>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</si>
  <si>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</si>
  <si>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</si>
  <si>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</si>
  <si>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</si>
  <si>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</si>
  <si>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</si>
  <si>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</si>
  <si>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</si>
  <si>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</si>
  <si>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</si>
  <si>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</si>
  <si>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</si>
  <si>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</si>
  <si>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</si>
  <si>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</si>
  <si>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</si>
  <si>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</si>
  <si>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</si>
  <si>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</si>
  <si>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</si>
  <si>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</si>
  <si>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</si>
  <si>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</si>
  <si>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</si>
  <si>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</si>
  <si>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</si>
  <si>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</si>
  <si>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</si>
  <si>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</si>
  <si>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</si>
  <si>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</si>
  <si>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</si>
  <si>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</si>
  <si>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</si>
  <si>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</si>
  <si>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</si>
  <si>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</si>
  <si>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</si>
  <si>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</si>
  <si>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</si>
  <si>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</si>
  <si>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</si>
  <si>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</si>
  <si>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</si>
  <si>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</si>
  <si>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</si>
  <si>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</si>
  <si>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</si>
  <si>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</si>
  <si>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</si>
  <si>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</si>
  <si>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</si>
  <si>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</si>
  <si>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</si>
  <si>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</si>
  <si>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</si>
  <si>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</si>
  <si>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</si>
  <si>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</si>
  <si>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</si>
  <si>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</si>
  <si>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</si>
  <si>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</si>
  <si>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</si>
  <si>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</si>
  <si>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</si>
  <si>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</si>
  <si>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</si>
  <si>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</si>
  <si>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</si>
  <si>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</si>
  <si>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</si>
  <si>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</si>
  <si>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</si>
  <si>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</si>
  <si>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</si>
  <si>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</si>
  <si>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</si>
  <si>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</si>
  <si>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</si>
  <si>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</si>
  <si>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</si>
  <si>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</si>
  <si>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</si>
  <si>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</si>
  <si>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</si>
  <si>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</si>
  <si>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</si>
  <si>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</si>
  <si>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</si>
  <si>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</si>
  <si>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</si>
  <si>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</si>
  <si>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</si>
  <si>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</si>
  <si>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</si>
  <si>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</si>
  <si>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</si>
  <si>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</si>
  <si>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</si>
  <si>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</si>
  <si>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</si>
  <si>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</si>
  <si>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</si>
  <si>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</si>
  <si>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</si>
  <si>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</si>
  <si>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</si>
  <si>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</si>
  <si>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</si>
  <si>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</si>
  <si>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</si>
  <si>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</si>
  <si>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</si>
  <si>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</si>
  <si>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</si>
  <si>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</si>
  <si>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</si>
  <si>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</si>
  <si>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</si>
  <si>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</si>
  <si>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</si>
  <si>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</si>
  <si>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</si>
  <si>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</si>
  <si>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</si>
  <si>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</si>
  <si>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</si>
  <si>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</si>
  <si>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</si>
  <si>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</si>
  <si>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</si>
  <si>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</si>
  <si>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</si>
  <si>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</si>
  <si>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</si>
  <si>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</si>
  <si>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</si>
  <si>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</si>
  <si>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</si>
  <si>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</si>
  <si>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</si>
  <si>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</si>
  <si>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</si>
  <si>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</si>
  <si>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</si>
  <si>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</si>
  <si>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</si>
  <si>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</si>
  <si>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</si>
  <si>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</si>
  <si>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</si>
  <si>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</si>
  <si>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</si>
  <si>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</si>
  <si>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</si>
  <si>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</si>
  <si>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</si>
  <si>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</si>
  <si>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</si>
  <si>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</si>
  <si>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</si>
  <si>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</si>
  <si>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</si>
  <si>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</si>
  <si>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</si>
  <si>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</si>
  <si>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</si>
  <si>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</si>
  <si>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</si>
  <si>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</si>
  <si>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</si>
  <si>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</si>
  <si>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</si>
  <si>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</si>
  <si>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</si>
  <si>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</si>
  <si>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</si>
  <si>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</si>
  <si>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</si>
  <si>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</si>
  <si>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</si>
  <si>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</si>
  <si>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</si>
  <si>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</si>
  <si>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</si>
  <si>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</si>
  <si>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</si>
  <si>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</si>
  <si>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</si>
  <si>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</si>
  <si>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</si>
  <si>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</si>
  <si>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</si>
  <si>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</si>
  <si>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</si>
  <si>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</si>
  <si>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</si>
  <si>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</si>
  <si>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</si>
  <si>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</si>
  <si>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</si>
  <si>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</si>
  <si>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</si>
  <si>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</si>
  <si>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</si>
  <si>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</si>
  <si>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</si>
  <si>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</si>
  <si>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</si>
  <si>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</si>
  <si>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</si>
  <si>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</si>
  <si>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</si>
  <si>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</si>
  <si>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</si>
  <si>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</si>
  <si>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</si>
  <si>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</si>
  <si>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</si>
  <si>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</si>
  <si>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</si>
  <si>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</si>
  <si>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</si>
  <si>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</si>
  <si>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</si>
  <si>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</si>
  <si>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</si>
  <si>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</si>
  <si>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</si>
  <si>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</si>
  <si>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</si>
  <si>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</si>
  <si>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</si>
  <si>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</si>
  <si>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</si>
  <si>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</si>
  <si>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</si>
  <si>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</si>
  <si>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</si>
  <si>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</si>
  <si>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</si>
  <si>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</si>
  <si>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</si>
  <si>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</si>
  <si>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</si>
  <si>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</si>
  <si>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</si>
  <si>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</si>
  <si>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</si>
  <si>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</si>
  <si>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</si>
  <si>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</si>
  <si>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</si>
  <si>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</si>
  <si>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</si>
  <si>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</si>
  <si>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</si>
  <si>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</si>
  <si>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</si>
  <si>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</si>
  <si>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</si>
  <si>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</si>
  <si>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</si>
  <si>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</si>
  <si>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</si>
  <si>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</si>
  <si>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</si>
  <si>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</si>
  <si>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</si>
  <si>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</si>
  <si>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</si>
  <si>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</si>
  <si>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</si>
  <si>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</si>
  <si>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</si>
  <si>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</si>
  <si>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</si>
  <si>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</si>
  <si>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</si>
  <si>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</si>
  <si>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</si>
  <si>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</si>
  <si>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</si>
  <si>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</si>
  <si>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</si>
  <si>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</si>
  <si>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</si>
  <si>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</si>
  <si>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</si>
  <si>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</si>
  <si>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</si>
  <si>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</si>
  <si>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</si>
  <si>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</si>
  <si>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</si>
  <si>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</si>
  <si>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</si>
  <si>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</si>
  <si>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</si>
  <si>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</si>
  <si>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</si>
  <si>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</si>
  <si>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</si>
  <si>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</si>
  <si>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</si>
  <si>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</si>
  <si>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</si>
  <si>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</si>
  <si>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</si>
  <si>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</si>
  <si>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</si>
  <si>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</si>
  <si>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</si>
  <si>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</si>
  <si>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</si>
  <si>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</si>
  <si>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</si>
  <si>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</si>
  <si>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</si>
  <si>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</si>
  <si>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</si>
  <si>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</si>
  <si>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</si>
  <si>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</si>
  <si>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</si>
  <si>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</si>
  <si>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</si>
  <si>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</si>
  <si>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</si>
  <si>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</si>
  <si>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</si>
  <si>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</si>
  <si>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</si>
  <si>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</si>
  <si>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</si>
  <si>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</si>
  <si>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</si>
  <si>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</si>
  <si>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</si>
  <si>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</si>
  <si>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</si>
  <si>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</si>
  <si>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</si>
  <si>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</si>
  <si>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</si>
  <si>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</si>
  <si>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</si>
  <si>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</si>
  <si>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</si>
  <si>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</si>
  <si>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</si>
  <si>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</si>
  <si>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</si>
  <si>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</si>
  <si>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</si>
  <si>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</si>
  <si>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</si>
  <si>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</si>
  <si>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</si>
  <si>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</si>
  <si>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</si>
  <si>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</si>
  <si>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</si>
  <si>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</si>
  <si>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</si>
  <si>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</si>
  <si>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</si>
  <si>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</si>
  <si>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</si>
  <si>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</si>
  <si>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</si>
  <si>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</si>
  <si>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</si>
  <si>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</si>
  <si>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</si>
  <si>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</si>
  <si>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</si>
  <si>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</si>
  <si>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</si>
  <si>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</si>
  <si>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</si>
  <si>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</si>
  <si>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</si>
  <si>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</si>
  <si>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</si>
  <si>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</si>
  <si>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</si>
  <si>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</si>
  <si>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</si>
  <si>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</si>
  <si>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</si>
  <si>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</si>
  <si>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</si>
  <si>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</si>
  <si>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</si>
  <si>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</si>
  <si>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</si>
  <si>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</si>
  <si>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</si>
  <si>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</si>
  <si>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</si>
  <si>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</si>
  <si>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</si>
  <si>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</si>
  <si>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</si>
  <si>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</si>
  <si>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</si>
  <si>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</si>
  <si>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</si>
  <si>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</si>
  <si>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</si>
  <si>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</si>
  <si>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</si>
  <si>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</si>
  <si>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</si>
  <si>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</si>
  <si>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</si>
  <si>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</si>
  <si>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</si>
  <si>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</si>
  <si>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</si>
  <si>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</si>
  <si>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</si>
  <si>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</si>
  <si>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</si>
  <si>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</si>
  <si>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</si>
  <si>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</si>
  <si>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</si>
  <si>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</si>
  <si>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</si>
  <si>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</si>
  <si>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</si>
  <si>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</si>
  <si>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</si>
  <si>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</si>
  <si>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</si>
  <si>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</si>
  <si>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</si>
  <si>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</si>
  <si>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</si>
  <si>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</si>
  <si>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</si>
  <si>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</si>
  <si>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</si>
  <si>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</si>
  <si>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</si>
  <si>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</si>
  <si>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</si>
  <si>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</si>
  <si>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</si>
  <si>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</si>
  <si>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</si>
  <si>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</si>
  <si>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</si>
  <si>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</si>
  <si>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</si>
  <si>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</si>
  <si>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</si>
  <si>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</si>
  <si>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</si>
  <si>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</si>
  <si>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</si>
  <si>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</si>
  <si>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</si>
  <si>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</si>
  <si>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</si>
  <si>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</si>
  <si>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</si>
  <si>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</si>
  <si>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</si>
  <si>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</si>
  <si>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</si>
  <si>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</si>
  <si>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</si>
  <si>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</si>
  <si>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</si>
  <si>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</si>
  <si>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</si>
  <si>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</si>
  <si>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</si>
  <si>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</si>
  <si>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</si>
  <si>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</si>
  <si>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</si>
  <si>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</si>
  <si>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</si>
  <si>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</si>
  <si>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</si>
  <si>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</si>
  <si>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</si>
  <si>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</si>
  <si>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</si>
  <si>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</si>
  <si>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</si>
  <si>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</si>
  <si>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</si>
  <si>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</si>
  <si>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</si>
  <si>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</si>
  <si>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</si>
  <si>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</si>
  <si>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</si>
  <si>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</si>
  <si>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</si>
  <si>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</si>
  <si>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</si>
  <si>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</si>
  <si>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</si>
  <si>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</si>
  <si>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</si>
  <si>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</si>
  <si>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</si>
  <si>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</si>
  <si>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</si>
  <si>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</si>
  <si>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</si>
  <si>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</si>
  <si>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</si>
  <si>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</si>
  <si>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</si>
  <si>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</si>
  <si>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</si>
  <si>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</si>
  <si>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</si>
  <si>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</si>
  <si>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</si>
  <si>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</si>
  <si>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</si>
  <si>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</si>
  <si>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</si>
  <si>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</si>
  <si>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</si>
  <si>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</si>
  <si>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</si>
  <si>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</si>
  <si>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</si>
  <si>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</si>
  <si>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</si>
  <si>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</si>
  <si>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</si>
  <si>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</si>
  <si>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</si>
  <si>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</si>
  <si>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</si>
  <si>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</si>
  <si>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</si>
  <si>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</si>
  <si>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</si>
  <si>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</si>
  <si>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</si>
  <si>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</si>
  <si>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</si>
  <si>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</si>
  <si>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</si>
  <si>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</si>
  <si>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</si>
  <si>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</si>
  <si>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</si>
  <si>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</si>
  <si>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</si>
  <si>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</si>
  <si>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</si>
  <si>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</si>
  <si>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</si>
  <si>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</si>
  <si>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</si>
  <si>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</si>
  <si>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</si>
  <si>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</si>
  <si>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</si>
  <si>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</si>
  <si>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</si>
  <si>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</si>
  <si>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</si>
  <si>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</si>
  <si>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</si>
  <si>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</si>
  <si>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</si>
  <si>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</si>
  <si>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</si>
  <si>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</si>
  <si>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</si>
  <si>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</si>
  <si>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</si>
  <si>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</si>
  <si>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</si>
  <si>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</si>
  <si>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</si>
  <si>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</si>
  <si>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</si>
  <si>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</si>
  <si>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</si>
  <si>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</si>
  <si>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</si>
  <si>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</si>
  <si>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</si>
  <si>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</si>
  <si>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</si>
  <si>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</si>
  <si>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</si>
  <si>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</si>
  <si>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</si>
  <si>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</si>
  <si>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</si>
  <si>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</si>
  <si>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</si>
  <si>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</si>
  <si>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</si>
  <si>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</si>
  <si>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</si>
  <si>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</si>
  <si>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</si>
  <si>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</si>
  <si>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</si>
  <si>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</si>
  <si>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</si>
  <si>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</si>
  <si>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</si>
  <si>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</si>
  <si>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</si>
  <si>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</si>
  <si>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</si>
  <si>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</si>
  <si>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</si>
  <si>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</si>
  <si>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</si>
  <si>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</si>
  <si>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</si>
  <si>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</si>
  <si>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</si>
  <si>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</si>
  <si>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</si>
  <si>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</si>
  <si>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</si>
  <si>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</si>
  <si>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</si>
  <si>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</si>
  <si>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</si>
  <si>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</si>
  <si>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</si>
  <si>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</si>
  <si>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</si>
  <si>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</si>
  <si>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</si>
  <si>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</si>
  <si>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</si>
  <si>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</si>
  <si>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</si>
  <si>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</si>
  <si>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</si>
  <si>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</si>
  <si>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</si>
  <si>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</si>
  <si>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</si>
  <si>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</si>
  <si>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</si>
  <si>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</si>
  <si>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</si>
  <si>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</si>
  <si>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</si>
  <si>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</si>
  <si>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</si>
  <si>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</si>
  <si>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</si>
  <si>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</si>
  <si>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</si>
  <si>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</si>
  <si>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</si>
  <si>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</si>
  <si>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</si>
  <si>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</si>
  <si>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</si>
  <si>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</si>
  <si>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</si>
  <si>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</si>
  <si>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</si>
  <si>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</si>
  <si>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</si>
  <si>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</si>
  <si>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</si>
  <si>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</si>
  <si>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</si>
  <si>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</si>
  <si>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</si>
  <si>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</si>
  <si>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</si>
  <si>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</si>
  <si>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</si>
  <si>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</si>
  <si>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</si>
  <si>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</si>
  <si>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</si>
  <si>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</si>
  <si>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</si>
  <si>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</si>
  <si>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</si>
  <si>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</si>
  <si>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</si>
  <si>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</si>
  <si>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</si>
  <si>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</si>
  <si>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</si>
  <si>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</si>
  <si>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</si>
  <si>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</si>
  <si>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</si>
  <si>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</si>
  <si>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</si>
  <si>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</si>
  <si>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</si>
  <si>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</si>
  <si>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</si>
  <si>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</si>
  <si>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</si>
  <si>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</si>
  <si>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</si>
  <si>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</si>
  <si>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</si>
  <si>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</si>
  <si>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</si>
  <si>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</si>
  <si>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</si>
  <si>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</si>
  <si>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</si>
  <si>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</si>
  <si>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</si>
  <si>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</si>
  <si>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</si>
  <si>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</si>
  <si>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</si>
  <si>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</si>
  <si>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</si>
  <si>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</si>
  <si>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</si>
  <si>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</si>
  <si>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</si>
  <si>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</si>
  <si>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</si>
  <si>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</si>
  <si>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</si>
  <si>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</si>
  <si>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</si>
  <si>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</si>
  <si>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</si>
  <si>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</si>
  <si>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</si>
  <si>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</si>
  <si>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</si>
  <si>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</si>
  <si>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</si>
  <si>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</si>
  <si>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</si>
  <si>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</si>
  <si>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</si>
  <si>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</si>
  <si>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</si>
  <si>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</si>
  <si>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</si>
  <si>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</si>
  <si>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</si>
  <si>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</si>
  <si>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</si>
  <si>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</si>
  <si>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</si>
  <si>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</si>
  <si>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</si>
  <si>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</si>
  <si>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</si>
  <si>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</si>
  <si>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</si>
  <si>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</si>
  <si>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</si>
  <si>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</si>
  <si>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</si>
  <si>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</si>
  <si>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</si>
  <si>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</si>
  <si>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</si>
  <si>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</si>
  <si>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</si>
  <si>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</si>
  <si>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</si>
  <si>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</si>
  <si>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</si>
  <si>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</si>
  <si>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</si>
  <si>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</si>
  <si>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</si>
  <si>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</si>
  <si>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</si>
  <si>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</si>
  <si>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</si>
  <si>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</si>
  <si>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</si>
  <si>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</si>
  <si>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</si>
  <si>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</si>
  <si>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</si>
  <si>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</si>
  <si>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</si>
  <si>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</si>
  <si>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</si>
  <si>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</si>
  <si>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</si>
  <si>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</si>
  <si>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</si>
  <si>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</si>
  <si>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</si>
  <si>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</si>
  <si>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</si>
  <si>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</si>
  <si>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</si>
  <si>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</si>
  <si>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</si>
  <si>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</si>
  <si>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</si>
  <si>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</si>
  <si>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</si>
  <si>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</si>
  <si>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</si>
  <si>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</si>
  <si>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</si>
  <si>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</si>
  <si>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</si>
  <si>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</si>
  <si>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</si>
  <si>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</si>
  <si>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</si>
  <si>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</si>
  <si>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</si>
  <si>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</si>
  <si>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</si>
  <si>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</si>
  <si>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</si>
  <si>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</si>
  <si>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</si>
  <si>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</si>
  <si>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</si>
  <si>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</si>
  <si>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</si>
  <si>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</si>
  <si>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</si>
  <si>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</si>
  <si>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</si>
  <si>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</si>
  <si>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</si>
  <si>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</si>
  <si>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</si>
  <si>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</si>
  <si>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</si>
  <si>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</si>
  <si>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</si>
  <si>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</si>
  <si>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</si>
  <si>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</si>
  <si>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</si>
  <si>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</si>
  <si>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</si>
  <si>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</si>
  <si>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</si>
  <si>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</si>
  <si>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</si>
  <si>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</si>
  <si>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</si>
  <si>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</si>
  <si>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</si>
  <si>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</si>
  <si>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</si>
  <si>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</si>
  <si>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</si>
  <si>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</si>
  <si>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</si>
  <si>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</si>
  <si>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</si>
  <si>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</si>
  <si>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</si>
  <si>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</si>
  <si>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</si>
  <si>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</si>
  <si>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</si>
  <si>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</si>
  <si>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</si>
  <si>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</si>
  <si>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</si>
  <si>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</si>
  <si>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</si>
  <si>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</si>
  <si>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</si>
  <si>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</si>
  <si>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</si>
  <si>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</si>
  <si>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</si>
  <si>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</si>
  <si>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</si>
  <si>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</si>
  <si>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</si>
  <si>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</si>
  <si>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</si>
  <si>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</si>
  <si>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</si>
  <si>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</si>
  <si>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</si>
  <si>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</si>
  <si>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</si>
  <si>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</si>
  <si>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</si>
  <si>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</si>
  <si>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</si>
  <si>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</si>
  <si>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</si>
  <si>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</si>
  <si>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</si>
  <si>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</si>
  <si>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</si>
  <si>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</si>
  <si>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</si>
  <si>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</si>
  <si>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</si>
  <si>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</si>
  <si>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</si>
  <si>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</si>
  <si>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</si>
  <si>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</si>
  <si>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</si>
  <si>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</si>
  <si>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</si>
  <si>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</si>
  <si>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</si>
  <si>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</si>
  <si>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</si>
  <si>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</si>
  <si>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</si>
  <si>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</si>
  <si>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</si>
  <si>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</si>
  <si>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</si>
  <si>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</si>
  <si>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</si>
  <si>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</si>
  <si>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</si>
  <si>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</si>
  <si>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</si>
  <si>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</si>
  <si>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</si>
  <si>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</si>
  <si>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</si>
  <si>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</si>
  <si>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</si>
  <si>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</si>
  <si>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</si>
  <si>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</si>
  <si>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</si>
  <si>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</si>
  <si>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</si>
  <si>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</si>
  <si>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</si>
  <si>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</si>
  <si>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</si>
  <si>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</si>
  <si>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</si>
  <si>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</si>
  <si>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</si>
  <si>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</si>
  <si>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</si>
  <si>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</si>
  <si>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</si>
  <si>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</si>
  <si>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</si>
  <si>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</si>
  <si>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</si>
  <si>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</si>
  <si>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</si>
  <si>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</si>
  <si>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</si>
  <si>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</si>
  <si>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</si>
  <si>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</si>
  <si>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</si>
  <si>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</si>
  <si>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</si>
  <si>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</si>
  <si>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</si>
  <si>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</si>
  <si>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</si>
  <si>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</si>
  <si>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</si>
  <si>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</si>
  <si>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</si>
  <si>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</si>
  <si>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</si>
  <si>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</si>
  <si>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</si>
  <si>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</si>
  <si>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</si>
  <si>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</si>
  <si>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</si>
  <si>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</si>
  <si>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</si>
  <si>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</si>
  <si>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</si>
  <si>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</si>
  <si>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</si>
  <si>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</si>
  <si>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</si>
  <si>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</si>
  <si>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</si>
  <si>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</si>
  <si>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</si>
  <si>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</si>
  <si>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</si>
  <si>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</si>
  <si>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</si>
  <si>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</si>
  <si>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</si>
  <si>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</si>
  <si>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</si>
  <si>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</si>
  <si>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</si>
  <si>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</si>
  <si>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</si>
  <si>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</si>
  <si>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</si>
  <si>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</si>
  <si>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</si>
  <si>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</si>
  <si>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</si>
  <si>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</si>
  <si>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</si>
  <si>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</si>
  <si>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</si>
  <si>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</si>
  <si>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</si>
  <si>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</si>
  <si>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</si>
  <si>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</si>
  <si>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</si>
  <si>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</si>
  <si>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</si>
  <si>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</si>
  <si>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</si>
  <si>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</si>
  <si>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</si>
  <si>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</si>
  <si>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</si>
  <si>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</si>
  <si>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</si>
  <si>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</si>
  <si>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</si>
  <si>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</si>
  <si>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</si>
  <si>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</si>
  <si>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</si>
  <si>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</si>
  <si>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</si>
  <si>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</si>
  <si>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</si>
  <si>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</si>
  <si>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</si>
  <si>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</si>
  <si>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</si>
  <si>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</si>
  <si>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</si>
  <si>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</si>
  <si>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</si>
  <si>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</si>
  <si>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</si>
  <si>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</si>
  <si>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</si>
  <si>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</si>
  <si>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</si>
  <si>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</si>
  <si>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</si>
  <si>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</si>
  <si>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</si>
  <si>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</si>
  <si>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</si>
  <si>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</si>
  <si>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</si>
  <si>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</si>
  <si>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</si>
  <si>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</si>
  <si>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</si>
  <si>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</si>
  <si>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</si>
  <si>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</si>
  <si>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</si>
  <si>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</si>
  <si>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</si>
  <si>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</si>
  <si>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</si>
  <si>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</si>
  <si>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</si>
  <si>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</si>
  <si>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</si>
  <si>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</si>
  <si>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</si>
  <si>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</si>
  <si>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</si>
  <si>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</si>
  <si>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</si>
  <si>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</si>
  <si>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</si>
  <si>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</si>
  <si>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</si>
  <si>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</si>
  <si>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</si>
  <si>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</si>
  <si>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</si>
  <si>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</si>
  <si>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</si>
  <si>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</si>
  <si>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</si>
  <si>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</si>
  <si>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</si>
  <si>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</si>
  <si>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</si>
  <si>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</si>
  <si>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</si>
  <si>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</si>
  <si>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</si>
  <si>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</si>
  <si>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</si>
  <si>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</si>
  <si>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</si>
  <si>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</si>
  <si>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</si>
  <si>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</si>
  <si>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</si>
  <si>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</si>
  <si>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</si>
  <si>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</si>
  <si>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</si>
  <si>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</si>
  <si>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</si>
  <si>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</si>
  <si>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</si>
  <si>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</si>
  <si>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</si>
  <si>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</si>
  <si>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</si>
  <si>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</si>
  <si>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</si>
  <si>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</si>
  <si>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</si>
  <si>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</si>
  <si>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</si>
  <si>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</si>
  <si>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</si>
  <si>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</si>
  <si>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</si>
  <si>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</si>
  <si>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</si>
  <si>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</si>
  <si>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</si>
  <si>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</si>
  <si>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</si>
  <si>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</si>
  <si>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</si>
  <si>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</si>
  <si>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</si>
  <si>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</si>
  <si>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</si>
  <si>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</si>
  <si>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</si>
  <si>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</si>
  <si>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</si>
  <si>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</si>
  <si>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</si>
  <si>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</si>
  <si>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</si>
  <si>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</si>
  <si>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</si>
  <si>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</si>
  <si>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</si>
  <si>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</si>
  <si>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</si>
  <si>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</si>
  <si>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</si>
  <si>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</si>
  <si>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</si>
  <si>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</si>
  <si>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</si>
  <si>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</si>
  <si>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</si>
  <si>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</si>
  <si>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</si>
  <si>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</si>
  <si>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</si>
  <si>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</si>
  <si>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</si>
  <si>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</si>
  <si>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</si>
  <si>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</si>
  <si>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</si>
  <si>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</si>
  <si>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</si>
  <si>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</si>
  <si>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</si>
  <si>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</si>
  <si>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</si>
  <si>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</si>
  <si>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</si>
  <si>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</si>
  <si>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</si>
  <si>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</si>
  <si>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</si>
  <si>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</si>
  <si>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</si>
  <si>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</si>
  <si>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</si>
  <si>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</si>
  <si>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</si>
  <si>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</si>
  <si>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</si>
  <si>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</si>
  <si>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</si>
  <si>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</si>
  <si>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</si>
  <si>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</si>
  <si>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</si>
  <si>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</si>
  <si>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</si>
  <si>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</si>
  <si>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</si>
  <si>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</si>
  <si>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</si>
  <si>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</si>
  <si>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</si>
  <si>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</si>
  <si>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</si>
  <si>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</si>
  <si>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</si>
  <si>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</si>
  <si>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</si>
  <si>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</si>
  <si>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</si>
  <si>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</si>
  <si>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</si>
  <si>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</si>
  <si>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</si>
  <si>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</si>
  <si>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</si>
  <si>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</si>
  <si>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</si>
  <si>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</si>
  <si>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</si>
  <si>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</si>
  <si>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</si>
  <si>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</si>
  <si>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</si>
  <si>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</si>
  <si>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</si>
  <si>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</si>
  <si>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</si>
  <si>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</si>
  <si>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</si>
  <si>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</si>
  <si>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</si>
  <si>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</si>
  <si>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</si>
  <si>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</si>
  <si>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</si>
  <si>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</si>
  <si>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</si>
  <si>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</si>
  <si>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</si>
  <si>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</si>
  <si>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</si>
  <si>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</si>
  <si>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</si>
  <si>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</si>
  <si>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</si>
  <si>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</si>
  <si>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</si>
  <si>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</si>
  <si>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</si>
  <si>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</si>
  <si>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</si>
  <si>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</si>
  <si>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</si>
  <si>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</si>
  <si>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</si>
  <si>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</si>
  <si>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</si>
  <si>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</si>
  <si>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</si>
  <si>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</si>
  <si>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</si>
  <si>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</si>
  <si>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</si>
  <si>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</si>
  <si>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</si>
  <si>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</si>
  <si>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</si>
  <si>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</si>
  <si>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</si>
  <si>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</si>
  <si>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</si>
  <si>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</si>
  <si>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</si>
  <si>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</si>
  <si>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</si>
  <si>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</si>
  <si>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</si>
  <si>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</si>
  <si>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</si>
  <si>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</si>
  <si>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</si>
  <si>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</si>
  <si>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</si>
  <si>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</si>
  <si>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</si>
  <si>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</si>
  <si>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</si>
  <si>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</si>
  <si>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</si>
  <si>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</si>
  <si>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</si>
  <si>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</si>
  <si>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</si>
  <si>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</si>
  <si>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</si>
  <si>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</si>
  <si>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</si>
  <si>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</si>
  <si>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</si>
  <si>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</si>
  <si>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</si>
  <si>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</si>
  <si>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</si>
  <si>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</si>
  <si>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</si>
  <si>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</si>
  <si>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</si>
  <si>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</si>
  <si>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</si>
  <si>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</si>
  <si>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</si>
  <si>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</si>
  <si>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</si>
  <si>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</si>
  <si>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</si>
  <si>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</si>
  <si>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</si>
  <si>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</si>
  <si>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</si>
  <si>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</si>
  <si>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</si>
  <si>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</si>
  <si>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</si>
  <si>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</si>
  <si>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</si>
  <si>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</si>
  <si>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</si>
  <si>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</si>
  <si>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</si>
  <si>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</si>
  <si>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</si>
  <si>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</si>
  <si>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</si>
  <si>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</si>
  <si>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</si>
  <si>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</si>
  <si>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</si>
  <si>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</si>
  <si>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</si>
  <si>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</si>
  <si>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</si>
  <si>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</si>
  <si>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</si>
  <si>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</si>
  <si>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</si>
  <si>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</si>
  <si>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</si>
  <si>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</si>
  <si>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</si>
  <si>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</si>
  <si>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</si>
  <si>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</si>
  <si>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</si>
  <si>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</si>
  <si>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</si>
  <si>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</si>
  <si>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</si>
  <si>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</si>
  <si>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</si>
  <si>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</si>
  <si>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</si>
  <si>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</si>
  <si>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</si>
  <si>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</si>
  <si>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</si>
  <si>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</si>
  <si>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</si>
  <si>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</si>
  <si>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</si>
  <si>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</si>
  <si>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</si>
  <si>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</si>
  <si>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</si>
  <si>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</si>
  <si>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</si>
  <si>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</si>
  <si>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</si>
  <si>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</si>
  <si>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</si>
  <si>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</si>
  <si>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</si>
  <si>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</si>
  <si>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</si>
  <si>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</si>
  <si>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</si>
  <si>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</si>
  <si>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</si>
  <si>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</si>
  <si>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</si>
  <si>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</si>
  <si>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</si>
  <si>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</si>
  <si>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</si>
  <si>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</si>
  <si>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</si>
  <si>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</si>
  <si>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</si>
  <si>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</si>
  <si>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</si>
  <si>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</si>
  <si>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</si>
  <si>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</si>
  <si>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</si>
  <si>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</si>
  <si>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</si>
  <si>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</si>
  <si>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</si>
  <si>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</si>
  <si>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</si>
  <si>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</si>
  <si>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</si>
  <si>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</si>
  <si>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</si>
  <si>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</si>
  <si>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</si>
  <si>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</si>
  <si>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</si>
  <si>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</si>
  <si>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</si>
  <si>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</si>
  <si>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</si>
  <si>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</si>
  <si>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</si>
  <si>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</si>
  <si>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</si>
  <si>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</si>
  <si>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</si>
  <si>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</si>
  <si>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</si>
  <si>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</si>
  <si>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</si>
  <si>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</si>
  <si>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</si>
  <si>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</si>
  <si>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</si>
  <si>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</si>
  <si>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</si>
  <si>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</si>
  <si>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</si>
  <si>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</si>
  <si>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</si>
  <si>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</si>
  <si>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</si>
  <si>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</si>
  <si>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</si>
  <si>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</si>
  <si>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</si>
  <si>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</si>
  <si>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</si>
  <si>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</si>
  <si>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</si>
  <si>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</si>
  <si>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</si>
  <si>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</si>
  <si>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</si>
  <si>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</si>
  <si>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</si>
  <si>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</si>
  <si>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</si>
  <si>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</si>
  <si>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</si>
  <si>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</si>
  <si>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</si>
  <si>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</si>
  <si>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</si>
  <si>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</si>
  <si>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</si>
  <si>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</si>
  <si>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</si>
  <si>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</si>
  <si>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</si>
  <si>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</si>
  <si>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</si>
  <si>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</si>
  <si>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</si>
  <si>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</si>
  <si>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</si>
  <si>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</si>
  <si>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</si>
  <si>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</si>
  <si>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</si>
  <si>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</si>
  <si>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</si>
  <si>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</si>
  <si>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</si>
  <si>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</si>
  <si>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</si>
  <si>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</si>
  <si>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</si>
  <si>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</si>
  <si>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</si>
  <si>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</si>
  <si>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</si>
  <si>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</si>
  <si>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</si>
  <si>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</si>
  <si>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</si>
  <si>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</si>
  <si>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</si>
  <si>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</si>
  <si>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</si>
  <si>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</si>
  <si>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</si>
  <si>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</si>
  <si>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</si>
  <si>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</si>
  <si>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</si>
  <si>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</si>
  <si>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</si>
  <si>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</si>
  <si>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</si>
  <si>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</si>
  <si>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</si>
  <si>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</si>
  <si>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</si>
  <si>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</si>
  <si>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</si>
  <si>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</si>
  <si>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</si>
  <si>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</si>
  <si>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</si>
  <si>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</si>
  <si>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</si>
  <si>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</si>
  <si>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</si>
  <si>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</si>
  <si>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</si>
  <si>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</si>
  <si>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</si>
  <si>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</si>
  <si>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</si>
  <si>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</si>
  <si>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</si>
  <si>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</si>
  <si>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</si>
  <si>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</si>
  <si>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</si>
  <si>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</si>
  <si>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</si>
  <si>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</si>
  <si>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</si>
  <si>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</si>
  <si>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</si>
  <si>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</si>
  <si>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</si>
  <si>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</si>
  <si>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</si>
  <si>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</si>
  <si>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</si>
  <si>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</si>
  <si>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</si>
  <si>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</si>
  <si>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</si>
  <si>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</si>
  <si>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</si>
  <si>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</si>
  <si>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</si>
  <si>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</si>
  <si>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</si>
  <si>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</si>
  <si>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</si>
  <si>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</si>
  <si>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</si>
  <si>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</si>
  <si>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</si>
  <si>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</si>
  <si>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</si>
  <si>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</si>
  <si>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</si>
  <si>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</si>
  <si>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</si>
  <si>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</si>
  <si>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</si>
  <si>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</si>
  <si>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</si>
  <si>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</si>
  <si>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</si>
  <si>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</si>
  <si>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</si>
  <si>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</si>
  <si>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</si>
  <si>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</si>
  <si>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</si>
  <si>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</si>
  <si>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</si>
  <si>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</si>
  <si>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</si>
  <si>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</si>
  <si>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</si>
  <si>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</si>
  <si>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</si>
  <si>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</si>
  <si>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</si>
  <si>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</si>
  <si>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</si>
  <si>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</si>
  <si>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</si>
  <si>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</si>
  <si>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</si>
  <si>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</si>
  <si>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</si>
  <si>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</si>
  <si>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</si>
  <si>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</si>
  <si>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</si>
  <si>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</si>
  <si>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</si>
  <si>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</si>
  <si>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</si>
  <si>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</si>
  <si>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</si>
  <si>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</si>
  <si>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</si>
  <si>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</si>
  <si>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</si>
  <si>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</si>
  <si>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</si>
  <si>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</si>
  <si>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</si>
  <si>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</si>
  <si>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</si>
  <si>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</si>
  <si>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</si>
  <si>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</si>
  <si>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</si>
  <si>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</si>
  <si>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</si>
  <si>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</si>
  <si>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</si>
  <si>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</si>
  <si>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</si>
  <si>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</si>
  <si>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</si>
  <si>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</si>
  <si>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</si>
  <si>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</si>
  <si>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</si>
  <si>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</si>
  <si>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</si>
  <si>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</si>
  <si>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</si>
  <si>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</si>
  <si>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</si>
  <si>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</si>
  <si>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</si>
  <si>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</si>
  <si>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</si>
  <si>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</si>
  <si>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</si>
  <si>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</si>
  <si>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</si>
  <si>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</si>
  <si>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</si>
  <si>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</si>
  <si>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</si>
  <si>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</si>
  <si>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</si>
  <si>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</si>
  <si>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</si>
  <si>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</si>
  <si>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</si>
  <si>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</si>
  <si>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</si>
  <si>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</si>
  <si>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</si>
  <si>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</si>
  <si>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</si>
  <si>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</si>
  <si>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</si>
  <si>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</si>
  <si>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</si>
  <si>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</si>
  <si>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</si>
  <si>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</si>
  <si>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</si>
  <si>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</si>
  <si>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</si>
  <si>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</si>
  <si>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</si>
  <si>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</si>
  <si>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</si>
  <si>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</si>
  <si>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</si>
  <si>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</si>
  <si>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</si>
  <si>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</si>
  <si>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</si>
  <si>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</si>
  <si>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</si>
  <si>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</si>
  <si>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</si>
  <si>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</si>
  <si>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</si>
  <si>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</si>
  <si>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</si>
  <si>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</si>
  <si>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</si>
  <si>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</si>
  <si>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</si>
  <si>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</si>
  <si>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</si>
  <si>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</si>
  <si>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</si>
  <si>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</si>
  <si>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</si>
  <si>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</si>
  <si>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</si>
  <si>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</si>
  <si>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</si>
  <si>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</si>
  <si>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</si>
  <si>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</si>
  <si>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</si>
  <si>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</si>
  <si>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</si>
  <si>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</si>
  <si>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</si>
  <si>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</si>
  <si>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</si>
  <si>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</si>
  <si>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</si>
  <si>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</si>
  <si>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</si>
  <si>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</si>
  <si>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</si>
  <si>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</si>
  <si>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</si>
  <si>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</si>
  <si>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</si>
  <si>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</si>
  <si>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</si>
  <si>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</si>
  <si>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</si>
  <si>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</si>
  <si>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</si>
  <si>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</si>
  <si>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</si>
  <si>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</si>
  <si>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</si>
  <si>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</si>
  <si>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</si>
  <si>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</si>
  <si>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</si>
  <si>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</si>
  <si>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</si>
  <si>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</si>
  <si>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</si>
  <si>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</si>
  <si>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</si>
  <si>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</si>
  <si>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</si>
  <si>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</si>
  <si>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</si>
  <si>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</si>
  <si>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</si>
  <si>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</si>
  <si>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</si>
  <si>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</si>
  <si>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</si>
  <si>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</si>
  <si>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</si>
  <si>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</si>
  <si>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</si>
  <si>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</si>
  <si>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</si>
  <si>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</si>
  <si>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</si>
  <si>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</si>
  <si>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</si>
  <si>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</si>
  <si>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</si>
  <si>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</si>
  <si>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</si>
  <si>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</si>
  <si>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</si>
  <si>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</si>
  <si>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</si>
  <si>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</si>
  <si>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</si>
  <si>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</si>
  <si>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</si>
  <si>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</si>
  <si>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</si>
  <si>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</si>
  <si>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</si>
  <si>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</si>
  <si>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</si>
  <si>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</si>
  <si>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</si>
  <si>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</si>
  <si>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</si>
  <si>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</si>
  <si>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</si>
  <si>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</si>
  <si>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</si>
  <si>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</si>
  <si>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</si>
  <si>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</si>
  <si>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</si>
  <si>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</si>
  <si>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</si>
  <si>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</si>
  <si>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</si>
  <si>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</si>
  <si>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</si>
  <si>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</si>
  <si>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</si>
  <si>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</si>
  <si>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</si>
  <si>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</si>
  <si>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</si>
  <si>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</si>
  <si>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</si>
  <si>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</si>
  <si>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</si>
  <si>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</si>
  <si>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</si>
  <si>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</si>
  <si>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</si>
  <si>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</si>
  <si>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</si>
  <si>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</si>
  <si>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</si>
  <si>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</si>
  <si>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</si>
  <si>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</si>
  <si>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</si>
  <si>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</si>
  <si>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</si>
  <si>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</si>
  <si>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</si>
  <si>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</si>
  <si>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</si>
  <si>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</si>
  <si>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</si>
  <si>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</si>
  <si>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</si>
  <si>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</si>
  <si>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</si>
  <si>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</si>
  <si>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</si>
  <si>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</si>
  <si>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</si>
  <si>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</si>
  <si>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</si>
  <si>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</si>
  <si>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</si>
  <si>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</si>
  <si>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</si>
  <si>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</si>
  <si>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</si>
  <si>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</si>
  <si>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</si>
  <si>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</si>
  <si>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</si>
  <si>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</si>
  <si>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</si>
  <si>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</si>
  <si>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</si>
  <si>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</si>
  <si>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</si>
  <si>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</si>
  <si>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</si>
  <si>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</si>
  <si>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</si>
  <si>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</si>
  <si>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</si>
  <si>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</si>
  <si>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</si>
  <si>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</si>
  <si>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</si>
  <si>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</si>
  <si>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</si>
  <si>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</si>
  <si>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</si>
  <si>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</si>
  <si>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</si>
  <si>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</si>
  <si>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</si>
  <si>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</si>
  <si>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</si>
  <si>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</si>
  <si>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</si>
  <si>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</si>
  <si>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</si>
  <si>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</si>
  <si>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</si>
  <si>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</si>
  <si>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</si>
  <si>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</si>
  <si>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</si>
  <si>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</si>
  <si>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</si>
  <si>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</si>
  <si>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</si>
  <si>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</si>
  <si>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</si>
  <si>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</si>
  <si>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</si>
  <si>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</si>
  <si>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</si>
  <si>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</si>
  <si>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</si>
  <si>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</si>
  <si>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</si>
  <si>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</si>
  <si>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</si>
  <si>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</si>
  <si>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</si>
  <si>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</si>
  <si>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</si>
  <si>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</si>
  <si>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</si>
  <si>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</si>
  <si>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</si>
  <si>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</si>
  <si>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</si>
  <si>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</si>
  <si>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</si>
  <si>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</si>
  <si>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</si>
  <si>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</si>
  <si>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</si>
  <si>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</si>
  <si>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</si>
  <si>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</si>
  <si>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</si>
  <si>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</si>
  <si>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</si>
  <si>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</si>
  <si>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</si>
  <si>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</si>
  <si>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</si>
  <si>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</si>
  <si>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</si>
  <si>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</si>
  <si>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</si>
  <si>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</si>
  <si>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</si>
  <si>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</si>
  <si>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</si>
  <si>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</si>
  <si>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</si>
  <si>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</si>
  <si>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</si>
  <si>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</si>
  <si>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</si>
  <si>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</si>
  <si>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</si>
  <si>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</si>
  <si>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</si>
  <si>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</si>
  <si>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</si>
  <si>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</si>
  <si>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</si>
  <si>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</si>
  <si>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</si>
  <si>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</si>
  <si>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</si>
  <si>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</si>
  <si>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</si>
  <si>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</si>
  <si>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</si>
  <si>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</si>
  <si>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</si>
  <si>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</si>
  <si>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</si>
  <si>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</si>
  <si>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</si>
  <si>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</si>
  <si>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</si>
  <si>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</si>
  <si>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</si>
  <si>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</si>
  <si>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</si>
  <si>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</si>
  <si>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</si>
  <si>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</si>
  <si>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</si>
  <si>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</si>
  <si>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</si>
  <si>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</si>
  <si>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</si>
  <si>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</si>
  <si>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</si>
  <si>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</si>
  <si>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</si>
  <si>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</si>
  <si>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</si>
  <si>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</si>
  <si>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</si>
  <si>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</si>
  <si>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</si>
  <si>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</si>
  <si>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</si>
  <si>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</si>
  <si>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</si>
  <si>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</si>
  <si>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</si>
  <si>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</si>
  <si>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</si>
  <si>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</si>
  <si>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</si>
  <si>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</si>
  <si>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</si>
  <si>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</si>
  <si>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</si>
  <si>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</si>
  <si>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</si>
  <si>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</si>
  <si>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</si>
  <si>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</si>
  <si>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</si>
  <si>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</si>
  <si>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</si>
  <si>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</si>
  <si>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</si>
  <si>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</si>
  <si>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</si>
  <si>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</si>
  <si>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</si>
  <si>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</si>
  <si>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</si>
  <si>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</si>
  <si>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</si>
  <si>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</si>
  <si>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</si>
  <si>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</si>
  <si>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</si>
  <si>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</si>
  <si>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</si>
  <si>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</si>
  <si>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</si>
  <si>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</si>
  <si>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</si>
  <si>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</si>
  <si>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</si>
  <si>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</si>
  <si>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</si>
  <si>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</si>
  <si>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</si>
  <si>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</si>
  <si>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</si>
  <si>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</si>
  <si>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</si>
  <si>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</si>
  <si>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</si>
  <si>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</si>
  <si>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</si>
  <si>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</si>
  <si>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</si>
  <si>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</si>
  <si>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</si>
  <si>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</si>
  <si>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</si>
  <si>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</si>
  <si>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</si>
  <si>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</si>
  <si>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</si>
  <si>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</si>
  <si>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</si>
  <si>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</si>
  <si>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</si>
  <si>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</si>
  <si>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</si>
  <si>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</si>
  <si>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</si>
  <si>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</si>
  <si>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</si>
  <si>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</si>
  <si>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</si>
  <si>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</si>
  <si>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</si>
  <si>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</si>
  <si>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</si>
  <si>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</si>
  <si>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</si>
  <si>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</si>
  <si>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</si>
  <si>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</si>
  <si>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</si>
  <si>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</si>
  <si>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</si>
  <si>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</si>
  <si>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</si>
  <si>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</si>
  <si>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</si>
  <si>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</si>
  <si>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</si>
  <si>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</si>
  <si>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</si>
  <si>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</si>
  <si>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</si>
  <si>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</si>
  <si>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</si>
  <si>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</si>
  <si>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</si>
  <si>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</si>
  <si>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</si>
  <si>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</si>
  <si>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</si>
  <si>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</si>
  <si>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</si>
  <si>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</si>
  <si>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</si>
  <si>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</si>
  <si>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</si>
  <si>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</si>
  <si>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</si>
  <si>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</si>
  <si>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</si>
  <si>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</si>
  <si>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</si>
  <si>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</si>
  <si>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</si>
  <si>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</si>
  <si>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</si>
  <si>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</si>
  <si>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</si>
  <si>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</si>
  <si>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</si>
  <si>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</si>
  <si>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</si>
  <si>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</si>
  <si>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</si>
  <si>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</si>
  <si>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</si>
  <si>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</si>
  <si>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</si>
  <si>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</si>
  <si>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</si>
  <si>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</si>
  <si>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</si>
  <si>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</si>
  <si>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</si>
  <si>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</si>
  <si>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</si>
  <si>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</si>
  <si>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</si>
  <si>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</si>
  <si>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</si>
  <si>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</si>
  <si>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</si>
  <si>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</si>
  <si>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</si>
  <si>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</si>
  <si>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</si>
  <si>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</si>
  <si>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</si>
  <si>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</si>
  <si>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</si>
  <si>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</si>
  <si>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</si>
  <si>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</si>
  <si>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</si>
  <si>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</si>
  <si>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</si>
  <si>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</si>
  <si>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</si>
  <si>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</si>
  <si>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</si>
  <si>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</si>
  <si>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</si>
  <si>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</si>
  <si>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</si>
  <si>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</si>
  <si>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</si>
  <si>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</si>
  <si>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</si>
  <si>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</si>
  <si>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</si>
  <si>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</si>
  <si>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</si>
  <si>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</si>
  <si>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</si>
  <si>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</si>
  <si>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</si>
  <si>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</si>
  <si>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</si>
  <si>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</si>
  <si>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</si>
  <si>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</si>
  <si>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</si>
  <si>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</si>
  <si>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</si>
  <si>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</si>
  <si>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</si>
  <si>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</si>
  <si>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</si>
  <si>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</si>
  <si>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</si>
  <si>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</si>
  <si>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</si>
  <si>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</si>
  <si>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</si>
  <si>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</si>
  <si>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</si>
  <si>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</si>
  <si>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</si>
  <si>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</si>
  <si>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</si>
  <si>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</si>
  <si>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</si>
  <si>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</si>
  <si>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</si>
  <si>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</si>
  <si>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</si>
  <si>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</si>
  <si>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</si>
  <si>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</si>
  <si>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</si>
  <si>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</si>
  <si>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</si>
  <si>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</si>
  <si>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</si>
  <si>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</si>
  <si>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</si>
  <si>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</si>
  <si>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</si>
  <si>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</si>
  <si>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</si>
  <si>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</si>
  <si>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</si>
  <si>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</si>
  <si>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</si>
  <si>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</si>
  <si>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</si>
  <si>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</si>
  <si>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</si>
  <si>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</si>
  <si>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</si>
  <si>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</si>
  <si>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</si>
  <si>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</si>
  <si>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</si>
  <si>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</si>
  <si>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</si>
  <si>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</si>
  <si>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</si>
  <si>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</si>
  <si>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</si>
  <si>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</si>
  <si>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</si>
  <si>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</si>
  <si>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</si>
  <si>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</si>
  <si>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</si>
  <si>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</si>
  <si>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</si>
  <si>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</si>
  <si>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</si>
  <si>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</si>
  <si>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</si>
  <si>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</si>
  <si>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</si>
  <si>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</si>
  <si>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</si>
  <si>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</si>
  <si>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</si>
  <si>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</si>
  <si>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</si>
  <si>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</si>
  <si>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</si>
  <si>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</si>
  <si>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</si>
  <si>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</si>
  <si>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</si>
  <si>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</si>
  <si>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</si>
  <si>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</si>
  <si>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</si>
  <si>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</si>
  <si>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</si>
  <si>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</si>
  <si>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</si>
  <si>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</si>
  <si>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</si>
  <si>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</si>
  <si>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</si>
  <si>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</si>
  <si>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</si>
  <si>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</si>
  <si>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</si>
  <si>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</si>
  <si>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</si>
  <si>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</si>
  <si>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</si>
  <si>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</si>
  <si>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</si>
  <si>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</si>
  <si>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</si>
  <si>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</si>
  <si>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</si>
  <si>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</si>
  <si>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</si>
  <si>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</si>
  <si>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</si>
  <si>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</si>
  <si>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</si>
  <si>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</si>
  <si>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</si>
  <si>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</si>
  <si>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</si>
  <si>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</si>
  <si>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</si>
  <si>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</si>
  <si>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</si>
  <si>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</si>
  <si>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</si>
  <si>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</si>
  <si>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</si>
  <si>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</si>
  <si>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</si>
  <si>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</si>
  <si>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</si>
  <si>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</si>
  <si>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</si>
  <si>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</si>
  <si>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</si>
  <si>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</si>
  <si>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</si>
  <si>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</si>
  <si>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</si>
  <si>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</si>
  <si>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</si>
  <si>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</si>
  <si>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</si>
  <si>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</si>
  <si>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</si>
  <si>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</si>
  <si>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</si>
  <si>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</si>
  <si>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</si>
  <si>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</si>
  <si>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</si>
  <si>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</si>
  <si>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</si>
  <si>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</si>
  <si>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</si>
  <si>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</si>
  <si>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</si>
  <si>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</si>
  <si>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</si>
  <si>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</si>
  <si>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</si>
  <si>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</si>
  <si>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</si>
  <si>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</si>
  <si>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</si>
  <si>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</si>
  <si>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</si>
  <si>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</si>
  <si>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</si>
  <si>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</si>
  <si>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</si>
  <si>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</si>
  <si>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</si>
  <si>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</si>
  <si>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</si>
  <si>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</si>
  <si>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</si>
  <si>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</si>
  <si>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</si>
  <si>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</si>
  <si>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</si>
  <si>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</si>
  <si>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</si>
  <si>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</si>
  <si>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</si>
  <si>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</si>
  <si>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</si>
  <si>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</si>
  <si>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</si>
  <si>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</si>
  <si>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</si>
  <si>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</si>
  <si>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</si>
  <si>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</si>
  <si>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</si>
  <si>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</si>
  <si>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</si>
  <si>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</si>
  <si>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</si>
  <si>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</si>
  <si>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</si>
  <si>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</si>
  <si>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</si>
  <si>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</si>
  <si>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</si>
  <si>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</si>
  <si>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</si>
  <si>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</si>
  <si>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</si>
  <si>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</si>
  <si>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</si>
  <si>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</si>
  <si>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</si>
  <si>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</si>
  <si>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</si>
  <si>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</si>
  <si>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</si>
  <si>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</si>
  <si>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</si>
  <si>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</si>
  <si>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</si>
  <si>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</si>
  <si>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</si>
  <si>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</si>
  <si>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</si>
  <si>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</si>
  <si>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</si>
  <si>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</si>
  <si>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</si>
  <si>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</si>
  <si>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</si>
  <si>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</si>
  <si>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</si>
  <si>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</si>
  <si>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</si>
  <si>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</si>
  <si>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</si>
  <si>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</si>
  <si>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</si>
  <si>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</si>
  <si>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</si>
  <si>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</si>
  <si>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</si>
  <si>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</si>
  <si>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</si>
  <si>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</si>
  <si>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</si>
  <si>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</si>
  <si>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</si>
  <si>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</si>
  <si>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</si>
  <si>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</si>
  <si>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</si>
  <si>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</si>
  <si>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</si>
  <si>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</si>
  <si>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</si>
  <si>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</si>
  <si>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</si>
  <si>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</si>
  <si>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</si>
  <si>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</si>
  <si>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</si>
  <si>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</si>
  <si>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</si>
  <si>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</si>
  <si>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</si>
  <si>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</si>
  <si>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</si>
  <si>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</si>
  <si>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</si>
  <si>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</si>
  <si>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</si>
  <si>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</si>
  <si>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</si>
  <si>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</si>
  <si>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</si>
  <si>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</si>
  <si>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</si>
  <si>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</si>
  <si>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</si>
  <si>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</si>
  <si>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</si>
  <si>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</si>
  <si>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</si>
  <si>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</si>
  <si>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</si>
  <si>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</si>
  <si>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</si>
  <si>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</si>
  <si>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</si>
  <si>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</si>
  <si>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</si>
  <si>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</si>
  <si>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</si>
  <si>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</si>
  <si>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</si>
  <si>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</si>
  <si>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</si>
  <si>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</si>
  <si>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</si>
  <si>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</si>
  <si>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</si>
  <si>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</si>
  <si>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</si>
  <si>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</si>
  <si>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</si>
  <si>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</si>
  <si>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</si>
  <si>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</si>
  <si>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</si>
  <si>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</si>
  <si>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</si>
  <si>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</si>
  <si>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</si>
  <si>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</si>
  <si>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</si>
  <si>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</si>
  <si>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</si>
  <si>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</si>
  <si>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</si>
  <si>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</si>
  <si>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</si>
  <si>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</si>
  <si>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</si>
  <si>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</si>
  <si>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</si>
  <si>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</si>
  <si>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</si>
  <si>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</si>
  <si>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</si>
  <si>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</si>
  <si>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</si>
  <si>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</si>
  <si>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</si>
  <si>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</si>
  <si>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</si>
  <si>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</si>
  <si>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</si>
  <si>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</si>
  <si>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</si>
  <si>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</si>
  <si>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</si>
  <si>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</si>
  <si>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</si>
  <si>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</si>
  <si>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</si>
  <si>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</si>
  <si>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</si>
  <si>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</si>
  <si>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</si>
  <si>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</si>
  <si>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</si>
  <si>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</si>
  <si>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</si>
  <si>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</si>
  <si>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</si>
  <si>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</si>
  <si>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</si>
  <si>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</si>
  <si>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</si>
  <si>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</si>
  <si>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</si>
  <si>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</si>
  <si>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</si>
  <si>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</si>
  <si>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</si>
  <si>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</si>
  <si>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</si>
  <si>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</si>
  <si>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</si>
  <si>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</si>
  <si>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</si>
  <si>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</si>
  <si>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</si>
  <si>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</si>
  <si>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</si>
  <si>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</si>
  <si>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</si>
  <si>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</si>
  <si>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</si>
  <si>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</si>
  <si>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</si>
  <si>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</si>
  <si>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</si>
  <si>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</si>
  <si>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</si>
  <si>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</si>
  <si>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</si>
  <si>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</si>
  <si>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</si>
  <si>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</si>
  <si>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</si>
  <si>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</si>
  <si>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</si>
  <si>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</si>
  <si>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</si>
  <si>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</si>
  <si>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</si>
  <si>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</si>
  <si>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</si>
  <si>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</si>
  <si>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</si>
  <si>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</si>
  <si>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</si>
  <si>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</si>
  <si>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</si>
  <si>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</si>
  <si>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</si>
  <si>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</si>
  <si>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</si>
  <si>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</si>
  <si>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</si>
  <si>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</si>
  <si>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</si>
  <si>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</si>
  <si>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</si>
  <si>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</si>
  <si>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</si>
  <si>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</si>
  <si>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</si>
  <si>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</si>
  <si>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</si>
  <si>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</si>
  <si>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</si>
  <si>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</si>
  <si>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</si>
  <si>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</si>
  <si>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</si>
  <si>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</si>
  <si>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</si>
  <si>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</si>
  <si>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</si>
  <si>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</si>
  <si>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</si>
  <si>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</si>
  <si>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</si>
  <si>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</si>
  <si>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</si>
  <si>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</si>
  <si>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</si>
  <si>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</si>
  <si>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</si>
  <si>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</si>
  <si>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</si>
  <si>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</si>
  <si>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</si>
  <si>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</si>
  <si>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</si>
  <si>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</si>
  <si>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</si>
  <si>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</si>
  <si>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</si>
  <si>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</si>
  <si>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</si>
  <si>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</si>
  <si>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</si>
  <si>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</si>
  <si>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</si>
  <si>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</si>
  <si>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</si>
  <si>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</si>
  <si>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</si>
  <si>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</si>
  <si>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</si>
  <si>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</si>
  <si>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</si>
  <si>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</si>
  <si>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</si>
  <si>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</si>
  <si>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</si>
  <si>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</si>
  <si>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</si>
  <si>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</si>
  <si>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</si>
  <si>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</si>
  <si>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</si>
  <si>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</si>
  <si>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</si>
  <si>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</si>
  <si>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</si>
  <si>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</si>
  <si>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</si>
  <si>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</si>
  <si>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</si>
  <si>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</si>
  <si>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</si>
  <si>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</si>
  <si>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</si>
  <si>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</si>
  <si>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</si>
  <si>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</si>
  <si>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</si>
  <si>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</si>
  <si>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</si>
  <si>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</si>
  <si>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</si>
  <si>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</si>
  <si>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</si>
  <si>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</si>
  <si>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</si>
  <si>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</si>
  <si>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</si>
  <si>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</si>
  <si>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</si>
  <si>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</si>
  <si>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</si>
  <si>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</si>
  <si>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</si>
  <si>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</si>
  <si>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</si>
  <si>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</si>
  <si>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</si>
  <si>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</si>
  <si>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</si>
  <si>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</si>
  <si>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</si>
  <si>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</si>
  <si>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</si>
  <si>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</si>
  <si>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</si>
  <si>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</si>
  <si>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</si>
  <si>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</si>
  <si>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</si>
  <si>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</si>
  <si>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</si>
  <si>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</si>
  <si>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</si>
  <si>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</si>
  <si>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</si>
  <si>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</si>
  <si>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</si>
  <si>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</si>
  <si>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</si>
  <si>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</si>
  <si>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</si>
  <si>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</si>
  <si>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</si>
  <si>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</si>
  <si>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</si>
  <si>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</si>
  <si>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</si>
  <si>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</si>
  <si>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</si>
  <si>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</si>
  <si>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</si>
  <si>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</si>
  <si>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</si>
  <si>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</si>
  <si>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</si>
  <si>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</si>
  <si>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</si>
  <si>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</si>
  <si>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</si>
  <si>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</si>
  <si>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</si>
  <si>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</si>
  <si>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</si>
  <si>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</si>
  <si>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</si>
  <si>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</si>
  <si>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</si>
  <si>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</si>
  <si>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</si>
  <si>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</si>
  <si>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</si>
  <si>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</si>
  <si>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</si>
  <si>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</si>
  <si>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</si>
  <si>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</si>
  <si>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</si>
  <si>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</si>
  <si>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</si>
  <si>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</si>
  <si>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</si>
  <si>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</si>
  <si>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</si>
  <si>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</si>
  <si>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</si>
  <si>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</si>
  <si>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</si>
  <si>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</si>
  <si>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</si>
  <si>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</si>
  <si>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</si>
  <si>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</si>
  <si>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</si>
  <si>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</si>
  <si>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</si>
  <si>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</si>
  <si>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</si>
  <si>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</si>
  <si>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</si>
  <si>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</si>
  <si>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</si>
  <si>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</si>
  <si>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</si>
  <si>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</si>
  <si>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</si>
  <si>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</si>
  <si>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</si>
  <si>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</si>
  <si>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</si>
  <si>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</si>
  <si>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</si>
  <si>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</si>
  <si>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</si>
  <si>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</si>
  <si>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</si>
  <si>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</si>
  <si>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</si>
  <si>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</si>
  <si>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</si>
  <si>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</si>
  <si>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</si>
  <si>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</si>
  <si>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</si>
  <si>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</si>
  <si>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</si>
  <si>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</si>
  <si>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</si>
  <si>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</si>
  <si>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</si>
  <si>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</si>
  <si>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</si>
  <si>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</si>
  <si>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</si>
  <si>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</si>
  <si>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</si>
  <si>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</si>
  <si>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</si>
  <si>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</si>
  <si>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</si>
  <si>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</si>
  <si>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</si>
  <si>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</si>
  <si>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</si>
  <si>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</si>
  <si>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</si>
  <si>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</si>
  <si>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</si>
  <si>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</si>
  <si>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</si>
  <si>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</si>
  <si>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</si>
  <si>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</si>
  <si>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</si>
  <si>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</si>
  <si>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</si>
  <si>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</si>
  <si>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</si>
  <si>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</si>
  <si>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</si>
  <si>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</si>
  <si>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</si>
  <si>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</si>
  <si>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</si>
  <si>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</si>
  <si>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</si>
  <si>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</si>
  <si>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</si>
  <si>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</si>
  <si>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</si>
  <si>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</si>
  <si>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</si>
  <si>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</si>
  <si>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</si>
  <si>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</si>
  <si>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</si>
  <si>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</si>
  <si>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</si>
  <si>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</si>
  <si>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</si>
  <si>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</si>
  <si>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</si>
  <si>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</si>
  <si>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</si>
  <si>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</si>
  <si>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</si>
  <si>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</si>
  <si>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</si>
  <si>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</si>
  <si>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</si>
  <si>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</si>
  <si>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</si>
  <si>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</si>
  <si>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</si>
  <si>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</si>
  <si>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</si>
  <si>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</si>
  <si>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</si>
  <si>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</si>
  <si>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</si>
  <si>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</si>
  <si>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</si>
  <si>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</si>
  <si>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</si>
  <si>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</si>
  <si>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</si>
  <si>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</si>
  <si>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</si>
  <si>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</si>
  <si>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</si>
  <si>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</si>
  <si>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</si>
  <si>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</si>
  <si>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</si>
  <si>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</si>
  <si>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</si>
  <si>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</si>
  <si>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</si>
  <si>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</si>
  <si>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</si>
  <si>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</si>
  <si>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</si>
  <si>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</si>
  <si>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</si>
  <si>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</si>
  <si>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</si>
  <si>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</si>
  <si>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</si>
  <si>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</si>
  <si>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</si>
  <si>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</si>
  <si>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</si>
  <si>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</si>
  <si>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</si>
  <si>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</si>
  <si>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</si>
  <si>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</si>
  <si>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</si>
  <si>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</si>
  <si>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</si>
  <si>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</si>
  <si>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</si>
  <si>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</si>
  <si>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</si>
  <si>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</si>
  <si>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</si>
  <si>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</si>
  <si>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</si>
  <si>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</si>
  <si>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</si>
  <si>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</si>
  <si>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</si>
  <si>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</si>
  <si>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</si>
  <si>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</si>
  <si>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</si>
  <si>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</si>
  <si>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</si>
  <si>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</si>
  <si>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</si>
  <si>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</si>
  <si>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</si>
  <si>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</si>
  <si>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</si>
  <si>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</si>
  <si>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</si>
  <si>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</si>
  <si>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</si>
  <si>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</si>
  <si>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</si>
  <si>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</si>
  <si>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</si>
  <si>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</si>
  <si>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</si>
  <si>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</si>
  <si>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</si>
  <si>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</si>
  <si>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</si>
  <si>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</si>
  <si>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</si>
  <si>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</si>
  <si>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</si>
  <si>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</si>
  <si>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</si>
  <si>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</si>
  <si>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</si>
  <si>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</si>
  <si>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</si>
  <si>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</si>
  <si>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</si>
  <si>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</si>
  <si>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</si>
  <si>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</si>
  <si>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</si>
  <si>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</si>
  <si>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</si>
  <si>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</si>
  <si>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</si>
  <si>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</si>
  <si>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</si>
  <si>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</si>
  <si>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</si>
  <si>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</si>
  <si>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</si>
  <si>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</si>
  <si>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</si>
  <si>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</si>
  <si>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</si>
  <si>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</si>
  <si>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</si>
  <si>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</si>
  <si>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</si>
  <si>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</si>
  <si>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</si>
  <si>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</si>
  <si>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</si>
  <si>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</si>
  <si>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</si>
  <si>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</si>
  <si>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</si>
  <si>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</si>
  <si>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</si>
  <si>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</si>
  <si>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</si>
  <si>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</si>
  <si>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</si>
  <si>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</si>
  <si>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</si>
  <si>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</si>
  <si>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</si>
  <si>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</si>
  <si>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</si>
  <si>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</si>
  <si>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</si>
  <si>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</si>
  <si>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</si>
  <si>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</si>
  <si>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</si>
  <si>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</si>
  <si>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</si>
  <si>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</si>
  <si>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</si>
  <si>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</si>
  <si>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</si>
  <si>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</si>
  <si>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</si>
  <si>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</si>
  <si>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</si>
  <si>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</si>
  <si>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</si>
  <si>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</si>
  <si>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</si>
  <si>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</si>
  <si>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</si>
  <si>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</si>
  <si>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</si>
  <si>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</si>
  <si>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</si>
  <si>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</si>
  <si>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</si>
  <si>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</si>
  <si>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</si>
  <si>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</si>
  <si>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</si>
  <si>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</si>
  <si>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</si>
  <si>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</si>
  <si>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</si>
  <si>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</si>
  <si>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</si>
  <si>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</si>
  <si>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</si>
  <si>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</si>
  <si>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</si>
  <si>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</si>
  <si>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</si>
  <si>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</si>
  <si>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</si>
  <si>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</si>
  <si>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</si>
  <si>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</si>
  <si>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</si>
  <si>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</si>
  <si>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</si>
  <si>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</si>
  <si>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</si>
  <si>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</si>
  <si>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</si>
  <si>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</si>
  <si>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</si>
  <si>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</si>
  <si>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</si>
  <si>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</si>
  <si>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</si>
  <si>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</si>
  <si>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</si>
  <si>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</si>
  <si>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</si>
  <si>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</si>
  <si>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</si>
  <si>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</si>
  <si>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</si>
  <si>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</si>
  <si>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</si>
  <si>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</si>
  <si>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</si>
  <si>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</si>
  <si>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</si>
  <si>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</si>
  <si>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</si>
  <si>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</si>
  <si>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</si>
  <si>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</si>
  <si>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</si>
  <si>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</si>
  <si>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</si>
  <si>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</si>
  <si>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</si>
  <si>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</si>
  <si>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</si>
  <si>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</si>
  <si>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</si>
  <si>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</si>
  <si>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</si>
  <si>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</si>
  <si>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</si>
  <si>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</si>
  <si>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</si>
  <si>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</si>
  <si>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</si>
  <si>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</si>
  <si>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</si>
  <si>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</si>
  <si>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</si>
  <si>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</si>
  <si>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</si>
  <si>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</si>
  <si>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</si>
  <si>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</si>
  <si>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</si>
  <si>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</si>
  <si>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</si>
  <si>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</si>
  <si>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</si>
  <si>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</si>
  <si>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</si>
  <si>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</si>
  <si>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</si>
  <si>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</si>
  <si>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</si>
  <si>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</si>
  <si>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</si>
  <si>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</si>
  <si>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</si>
  <si>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</si>
  <si>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</si>
  <si>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</si>
  <si>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</si>
  <si>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</si>
  <si>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</si>
  <si>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</si>
  <si>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</si>
  <si>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</si>
  <si>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</si>
  <si>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</si>
  <si>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</si>
  <si>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</si>
  <si>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</si>
  <si>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</si>
  <si>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</si>
  <si>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</si>
  <si>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</si>
  <si>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</si>
  <si>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</si>
  <si>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</si>
  <si>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</si>
  <si>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</si>
  <si>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</si>
  <si>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</si>
  <si>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</si>
  <si>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</si>
  <si>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</si>
  <si>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</si>
  <si>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</si>
  <si>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</si>
  <si>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</si>
  <si>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</si>
  <si>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</si>
  <si>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</si>
  <si>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</si>
  <si>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</si>
  <si>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</si>
  <si>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</si>
  <si>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</si>
  <si>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</si>
  <si>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</si>
  <si>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</si>
  <si>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</si>
  <si>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</si>
  <si>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</si>
  <si>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</si>
  <si>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</si>
  <si>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</si>
  <si>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</si>
  <si>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</si>
  <si>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</si>
  <si>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</si>
  <si>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</si>
  <si>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</si>
  <si>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</si>
  <si>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</si>
  <si>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</si>
  <si>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</si>
  <si>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</si>
  <si>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</si>
  <si>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</si>
  <si>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</si>
  <si>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</si>
  <si>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</si>
  <si>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</si>
  <si>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</si>
  <si>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</si>
  <si>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</si>
  <si>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</si>
  <si>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</si>
  <si>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</si>
  <si>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</si>
  <si>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</si>
  <si>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</si>
  <si>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</si>
  <si>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</si>
  <si>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</si>
  <si>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</si>
  <si>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</si>
  <si>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</si>
  <si>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</si>
  <si>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</si>
  <si>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</si>
  <si>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</si>
  <si>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</si>
  <si>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</si>
  <si>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</si>
  <si>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</si>
  <si>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</si>
  <si>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</si>
  <si>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</si>
  <si>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</si>
  <si>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</si>
  <si>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</si>
  <si>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</si>
  <si>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</si>
  <si>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</si>
  <si>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</si>
  <si>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</si>
  <si>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</si>
  <si>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</si>
  <si>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</si>
  <si>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</si>
  <si>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</si>
  <si>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</si>
  <si>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</si>
  <si>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</si>
  <si>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</si>
  <si>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</si>
  <si>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</si>
  <si>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</si>
  <si>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</si>
  <si>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</si>
  <si>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</si>
  <si>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</si>
  <si>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</si>
  <si>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</si>
  <si>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</si>
  <si>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</si>
  <si>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</si>
  <si>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</si>
  <si>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</si>
  <si>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</si>
  <si>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</si>
  <si>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</si>
  <si>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</si>
  <si>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</si>
  <si>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</si>
  <si>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</si>
  <si>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</si>
  <si>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</si>
  <si>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</si>
  <si>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</si>
  <si>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</si>
  <si>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</si>
  <si>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</si>
  <si>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</si>
  <si>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</si>
  <si>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</si>
  <si>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</si>
  <si>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</si>
  <si>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</si>
  <si>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</si>
  <si>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</si>
  <si>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</si>
  <si>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</si>
  <si>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</si>
  <si>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</si>
  <si>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</si>
  <si>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</si>
  <si>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</si>
  <si>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</si>
  <si>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</si>
  <si>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</si>
  <si>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</si>
  <si>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</si>
  <si>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</si>
  <si>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</si>
  <si>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</si>
  <si>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</si>
  <si>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</si>
  <si>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</si>
  <si>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</si>
  <si>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</si>
  <si>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</si>
  <si>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</si>
  <si>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</si>
  <si>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</si>
  <si>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</si>
  <si>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</si>
  <si>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</si>
  <si>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</si>
  <si>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</si>
  <si>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</si>
  <si>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</si>
  <si>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</si>
  <si>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</si>
  <si>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</si>
  <si>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</si>
  <si>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</si>
  <si>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</si>
  <si>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</si>
  <si>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</si>
  <si>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</si>
  <si>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</si>
  <si>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</si>
  <si>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</si>
  <si>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</si>
  <si>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</si>
  <si>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</si>
  <si>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</si>
  <si>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</si>
  <si>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</si>
  <si>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</si>
  <si>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</si>
  <si>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</si>
  <si>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</si>
  <si>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</si>
  <si>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</si>
  <si>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</si>
  <si>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</si>
  <si>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</si>
  <si>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</si>
  <si>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</si>
  <si>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</si>
  <si>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</si>
  <si>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</si>
  <si>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</si>
  <si>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</si>
  <si>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</si>
  <si>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</si>
  <si>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</si>
  <si>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</si>
  <si>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</si>
  <si>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</si>
  <si>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</si>
  <si>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</si>
  <si>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</si>
  <si>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</si>
  <si>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</si>
  <si>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</si>
  <si>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</si>
  <si>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</si>
  <si>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</si>
  <si>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</si>
  <si>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</si>
  <si>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</si>
  <si>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</si>
  <si>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</si>
  <si>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</si>
  <si>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</si>
  <si>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</si>
  <si>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</si>
  <si>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</si>
  <si>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</si>
  <si>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</si>
  <si>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</si>
  <si>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</si>
  <si>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</si>
  <si>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</si>
  <si>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</si>
  <si>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</si>
  <si>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</si>
  <si>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</si>
  <si>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</si>
  <si>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</si>
  <si>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</si>
  <si>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</si>
  <si>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</si>
  <si>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</si>
  <si>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</si>
  <si>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</si>
  <si>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</si>
  <si>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</si>
  <si>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</si>
  <si>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</si>
  <si>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</si>
  <si>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</si>
  <si>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</si>
  <si>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</si>
  <si>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</si>
  <si>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</si>
  <si>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</si>
  <si>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</si>
  <si>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</si>
  <si>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</si>
  <si>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</si>
  <si>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</si>
  <si>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</si>
  <si>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</si>
  <si>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</si>
  <si>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</si>
  <si>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</si>
  <si>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</si>
  <si>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</si>
  <si>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</si>
  <si>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</si>
  <si>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</si>
  <si>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</si>
  <si>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</si>
  <si>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</si>
  <si>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</si>
  <si>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</si>
  <si>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</si>
  <si>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</si>
  <si>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</si>
  <si>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</si>
  <si>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</si>
  <si>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</si>
  <si>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</si>
  <si>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</si>
  <si>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</si>
  <si>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</si>
  <si>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</si>
  <si>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</si>
  <si>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</si>
  <si>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</si>
  <si>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</si>
  <si>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</si>
  <si>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</si>
  <si>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</si>
  <si>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</si>
  <si>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</si>
  <si>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</si>
  <si>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</si>
  <si>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</si>
  <si>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</si>
  <si>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</si>
  <si>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</si>
  <si>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</si>
  <si>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</si>
  <si>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</si>
  <si>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</si>
  <si>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</si>
  <si>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</si>
  <si>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</si>
  <si>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</si>
  <si>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</si>
  <si>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</si>
  <si>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</si>
  <si>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</si>
  <si>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</si>
  <si>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</si>
  <si>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</si>
  <si>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</si>
  <si>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</si>
  <si>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</si>
  <si>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</si>
  <si>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</si>
  <si>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</si>
  <si>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</si>
  <si>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</si>
  <si>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</si>
  <si>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</si>
  <si>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</si>
  <si>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</si>
  <si>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</si>
  <si>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</si>
  <si>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</si>
  <si>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</si>
  <si>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</si>
  <si>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</si>
  <si>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</si>
  <si>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</si>
  <si>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</si>
  <si>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</si>
  <si>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</si>
  <si>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</si>
  <si>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</si>
  <si>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</si>
  <si>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</si>
  <si>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</si>
  <si>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</si>
  <si>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</si>
  <si>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</si>
  <si>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</si>
  <si>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</si>
  <si>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</si>
  <si>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</si>
  <si>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</si>
  <si>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</si>
  <si>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</si>
  <si>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</si>
  <si>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</si>
  <si>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</si>
  <si>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</si>
  <si>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</si>
  <si>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</si>
  <si>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</si>
  <si>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</si>
  <si>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</si>
  <si>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</si>
  <si>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</si>
  <si>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</si>
  <si>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</si>
  <si>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</si>
  <si>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</si>
  <si>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</si>
  <si>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</si>
  <si>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</si>
  <si>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</si>
  <si>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</si>
  <si>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</si>
  <si>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</si>
  <si>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</si>
  <si>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</si>
  <si>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</si>
  <si>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</si>
  <si>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</si>
  <si>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</si>
  <si>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</si>
  <si>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</si>
  <si>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</si>
  <si>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</si>
  <si>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</si>
  <si>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</si>
  <si>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</si>
  <si>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</si>
  <si>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</si>
  <si>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</si>
  <si>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</si>
  <si>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</si>
  <si>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</si>
  <si>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</si>
  <si>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</si>
  <si>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</si>
  <si>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</si>
  <si>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</si>
  <si>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</si>
  <si>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</si>
  <si>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</si>
  <si>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</si>
  <si>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</si>
  <si>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</si>
  <si>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</si>
  <si>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</si>
  <si>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</si>
  <si>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</si>
  <si>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</si>
  <si>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</si>
  <si>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</si>
  <si>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</si>
  <si>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</si>
  <si>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</si>
  <si>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</si>
  <si>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</si>
  <si>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</si>
  <si>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</si>
  <si>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</si>
  <si>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</si>
  <si>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</si>
  <si>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</si>
  <si>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</si>
  <si>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</si>
  <si>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</si>
  <si>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</si>
  <si>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</si>
  <si>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</si>
  <si>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</si>
  <si>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</si>
  <si>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</si>
  <si>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</si>
  <si>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</si>
  <si>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</si>
  <si>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</si>
  <si>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</si>
  <si>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</si>
  <si>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</si>
  <si>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</si>
  <si>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</si>
  <si>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</si>
  <si>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</si>
  <si>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</si>
  <si>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</si>
  <si>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</si>
  <si>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</si>
  <si>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</si>
  <si>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</si>
  <si>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</si>
  <si>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</si>
  <si>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</si>
  <si>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</si>
  <si>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</si>
  <si>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</si>
  <si>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</si>
  <si>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</si>
  <si>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</si>
  <si>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</si>
  <si>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</si>
  <si>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</si>
  <si>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</si>
  <si>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</si>
  <si>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</si>
  <si>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</si>
  <si>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</si>
  <si>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</si>
  <si>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</si>
  <si>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</si>
  <si>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</si>
  <si>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</si>
  <si>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</si>
  <si>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</si>
  <si>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</si>
  <si>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</si>
  <si>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</si>
  <si>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</si>
  <si>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</si>
  <si>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</si>
  <si>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</si>
  <si>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</si>
  <si>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</si>
  <si>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</si>
  <si>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</si>
  <si>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</si>
  <si>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</si>
  <si>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</si>
  <si>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</si>
  <si>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</si>
  <si>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</si>
  <si>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</si>
  <si>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</si>
  <si>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</si>
  <si>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</si>
  <si>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</si>
  <si>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</si>
  <si>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</si>
  <si>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</si>
  <si>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</si>
  <si>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</si>
  <si>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</si>
  <si>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</si>
  <si>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</si>
  <si>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</si>
  <si>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</si>
  <si>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</si>
  <si>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</si>
  <si>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</si>
  <si>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</si>
  <si>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</si>
  <si>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</si>
  <si>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</si>
  <si>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</si>
  <si>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</si>
  <si>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</si>
  <si>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</si>
  <si>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</si>
  <si>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</si>
  <si>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</si>
  <si>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</si>
  <si>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</si>
  <si>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</si>
  <si>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</si>
  <si>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</si>
  <si>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</si>
  <si>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</si>
  <si>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</si>
  <si>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</si>
  <si>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</si>
  <si>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</si>
  <si>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</si>
  <si>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</si>
  <si>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</si>
  <si>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</si>
  <si>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</si>
  <si>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</si>
  <si>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</si>
  <si>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</si>
  <si>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</si>
  <si>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</si>
  <si>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</si>
  <si>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</si>
  <si>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</si>
  <si>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</si>
  <si>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</si>
  <si>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</si>
  <si>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</si>
  <si>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</si>
  <si>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</si>
  <si>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</si>
  <si>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</si>
  <si>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</si>
  <si>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</si>
  <si>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</si>
  <si>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</si>
  <si>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</si>
  <si>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</si>
  <si>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</si>
  <si>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</si>
  <si>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</si>
  <si>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</si>
  <si>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</si>
  <si>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</si>
  <si>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</si>
  <si>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</si>
  <si>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</si>
  <si>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</si>
  <si>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</si>
  <si>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</si>
  <si>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</si>
  <si>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</si>
  <si>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</si>
  <si>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</si>
  <si>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</si>
  <si>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</si>
  <si>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</si>
  <si>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</si>
  <si>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</si>
  <si>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</si>
  <si>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</si>
  <si>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</si>
  <si>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</si>
  <si>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</si>
  <si>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</si>
  <si>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</si>
  <si>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</si>
  <si>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</si>
  <si>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</si>
  <si>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</si>
  <si>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</si>
  <si>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</si>
  <si>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</si>
  <si>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</si>
  <si>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</si>
  <si>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</si>
  <si>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</si>
  <si>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</si>
  <si>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</si>
  <si>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</si>
  <si>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</si>
  <si>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</si>
  <si>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</si>
  <si>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</si>
  <si>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</si>
  <si>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</si>
  <si>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</si>
  <si>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</si>
  <si>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</si>
  <si>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</si>
  <si>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</si>
  <si>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</si>
  <si>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</si>
  <si>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</si>
  <si>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</si>
  <si>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</si>
  <si>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</si>
  <si>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</si>
  <si>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</si>
  <si>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</si>
  <si>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</si>
  <si>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</si>
  <si>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</si>
  <si>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</si>
  <si>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</si>
  <si>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</si>
  <si>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</si>
  <si>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</si>
  <si>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</si>
  <si>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</si>
  <si>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</si>
  <si>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</si>
  <si>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</si>
  <si>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</si>
  <si>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</si>
  <si>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</si>
  <si>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</si>
  <si>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</si>
  <si>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</si>
  <si>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</si>
  <si>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</si>
  <si>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</si>
  <si>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</si>
  <si>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</si>
  <si>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</si>
  <si>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</si>
  <si>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</si>
  <si>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</si>
  <si>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</si>
  <si>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</si>
  <si>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</si>
  <si>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</si>
  <si>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</si>
  <si>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</si>
  <si>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</si>
  <si>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</si>
  <si>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</si>
  <si>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</si>
  <si>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</si>
  <si>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</si>
  <si>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</si>
  <si>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</si>
  <si>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</si>
  <si>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</si>
  <si>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</si>
  <si>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</si>
  <si>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</si>
  <si>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</si>
  <si>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</si>
  <si>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</si>
  <si>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</si>
  <si>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</si>
  <si>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</si>
  <si>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</si>
  <si>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</si>
  <si>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</si>
  <si>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</si>
  <si>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</si>
  <si>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</si>
  <si>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</si>
  <si>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</si>
  <si>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</si>
  <si>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</si>
  <si>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</si>
  <si>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</si>
  <si>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</si>
  <si>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</si>
  <si>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</si>
  <si>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</si>
  <si>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</si>
  <si>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</si>
  <si>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</si>
  <si>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</si>
  <si>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</si>
  <si>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</si>
  <si>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</si>
  <si>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</si>
  <si>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</si>
  <si>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</si>
  <si>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</si>
  <si>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</si>
  <si>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</si>
  <si>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</si>
  <si>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</si>
  <si>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</si>
  <si>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</si>
  <si>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</si>
  <si>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</si>
  <si>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</si>
  <si>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</si>
  <si>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</si>
  <si>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</si>
  <si>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</si>
  <si>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</si>
  <si>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</si>
  <si>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</si>
  <si>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</si>
  <si>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</si>
  <si>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</si>
  <si>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</si>
  <si>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</si>
  <si>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</si>
  <si>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</si>
  <si>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</si>
  <si>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</si>
  <si>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</si>
  <si>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</si>
  <si>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</si>
  <si>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</si>
  <si>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</si>
  <si>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</si>
  <si>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</si>
  <si>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</si>
  <si>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</si>
  <si>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</si>
  <si>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</si>
  <si>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</si>
  <si>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</si>
  <si>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</si>
  <si>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</si>
  <si>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</si>
  <si>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</si>
  <si>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</si>
  <si>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</si>
  <si>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</si>
  <si>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</si>
  <si>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</si>
  <si>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</si>
  <si>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</si>
  <si>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</si>
  <si>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</si>
  <si>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</si>
  <si>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</si>
  <si>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</si>
  <si>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</si>
  <si>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</si>
  <si>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</si>
  <si>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</si>
  <si>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</si>
  <si>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</si>
  <si>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</si>
  <si>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</si>
  <si>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</si>
  <si>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</si>
  <si>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</si>
  <si>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</si>
  <si>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</si>
  <si>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</si>
  <si>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</si>
  <si>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</si>
  <si>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</si>
  <si>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</si>
  <si>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</si>
  <si>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</si>
  <si>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</si>
  <si>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</si>
  <si>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</si>
  <si>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</si>
  <si>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</si>
  <si>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</si>
  <si>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</si>
  <si>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</si>
  <si>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</si>
  <si>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</si>
  <si>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</si>
  <si>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</si>
  <si>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</si>
  <si>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</si>
  <si>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</si>
  <si>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</si>
  <si>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</si>
  <si>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</si>
  <si>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</si>
  <si>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</si>
  <si>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</si>
  <si>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</si>
  <si>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</si>
  <si>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</si>
  <si>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</si>
  <si>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</si>
  <si>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</si>
  <si>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</si>
  <si>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</si>
  <si>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</si>
  <si>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</si>
  <si>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</si>
  <si>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</si>
  <si>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</si>
  <si>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</si>
  <si>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</si>
  <si>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</si>
  <si>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</si>
  <si>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</si>
  <si>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</si>
  <si>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</si>
  <si>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</si>
  <si>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</si>
  <si>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</si>
  <si>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</si>
  <si>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</si>
  <si>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</si>
  <si>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</si>
  <si>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</si>
  <si>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</si>
  <si>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</si>
  <si>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</si>
  <si>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</si>
  <si>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</si>
  <si>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</si>
  <si>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</si>
  <si>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</si>
  <si>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</si>
  <si>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</si>
  <si>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</si>
  <si>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</si>
  <si>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</si>
  <si>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</si>
  <si>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</si>
  <si>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</si>
  <si>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</si>
  <si>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</si>
  <si>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</si>
  <si>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</si>
  <si>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</si>
  <si>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</si>
  <si>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</si>
  <si>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</si>
  <si>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</si>
  <si>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</si>
  <si>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</si>
  <si>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</si>
  <si>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</si>
  <si>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</si>
  <si>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</si>
  <si>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</si>
  <si>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</si>
  <si>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</si>
  <si>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</si>
  <si>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</si>
  <si>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</si>
  <si>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</si>
  <si>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</si>
  <si>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</si>
  <si>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</si>
  <si>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</si>
  <si>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</si>
  <si>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</si>
  <si>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</si>
  <si>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</si>
  <si>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</si>
  <si>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</si>
  <si>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</si>
  <si>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</si>
  <si>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</si>
  <si>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</si>
  <si>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</si>
  <si>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</si>
  <si>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</si>
  <si>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</si>
  <si>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</si>
  <si>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</si>
  <si>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</si>
  <si>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</si>
  <si>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</si>
  <si>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</si>
  <si>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</si>
  <si>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</si>
  <si>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</si>
  <si>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</si>
  <si>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</si>
  <si>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</si>
  <si>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</si>
  <si>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</si>
  <si>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</si>
  <si>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</si>
  <si>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</si>
  <si>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</si>
  <si>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</si>
  <si>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</si>
  <si>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</si>
  <si>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</si>
  <si>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</si>
  <si>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</si>
  <si>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</si>
  <si>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</si>
  <si>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</si>
  <si>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</si>
  <si>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</si>
  <si>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</si>
  <si>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</si>
  <si>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</si>
  <si>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</si>
  <si>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</si>
  <si>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</si>
  <si>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</si>
  <si>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</si>
  <si>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</si>
  <si>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</si>
  <si>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</si>
  <si>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</si>
  <si>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</si>
  <si>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</si>
  <si>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</si>
  <si>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</si>
  <si>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</si>
  <si>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</si>
  <si>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</si>
  <si>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</si>
  <si>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</si>
  <si>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</si>
  <si>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</si>
  <si>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</si>
  <si>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</si>
  <si>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</si>
  <si>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</si>
  <si>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</si>
  <si>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</si>
  <si>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</si>
  <si>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</si>
  <si>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</si>
  <si>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</si>
  <si>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</si>
  <si>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</si>
  <si>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</si>
  <si>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</si>
  <si>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</si>
  <si>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</si>
  <si>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</si>
  <si>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</si>
  <si>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</si>
  <si>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</si>
  <si>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</si>
  <si>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</si>
  <si>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</si>
  <si>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</si>
  <si>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</si>
  <si>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</si>
  <si>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</si>
  <si>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</si>
  <si>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</si>
  <si>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</si>
  <si>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</si>
  <si>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</si>
  <si>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</si>
  <si>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</si>
  <si>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</si>
  <si>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</si>
  <si>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</si>
  <si>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</si>
  <si>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</si>
  <si>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</si>
  <si>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</si>
  <si>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</si>
  <si>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</si>
  <si>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</si>
  <si>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</si>
  <si>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</si>
  <si>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</si>
  <si>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</si>
  <si>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</si>
  <si>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</si>
  <si>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</si>
  <si>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</si>
  <si>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</si>
  <si>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</si>
  <si>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</si>
  <si>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</si>
  <si>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</si>
  <si>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</si>
  <si>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</si>
  <si>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</si>
  <si>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</si>
  <si>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</si>
  <si>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</si>
  <si>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</si>
  <si>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</si>
  <si>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</si>
  <si>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</si>
  <si>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</si>
  <si>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</si>
  <si>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</si>
  <si>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</si>
  <si>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</si>
  <si>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</si>
  <si>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</si>
  <si>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</si>
  <si>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</si>
  <si>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</si>
  <si>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</si>
  <si>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</si>
  <si>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</si>
  <si>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</si>
  <si>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</si>
  <si>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</si>
  <si>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</si>
  <si>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</si>
  <si>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</si>
  <si>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</si>
  <si>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</si>
  <si>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</si>
  <si>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</si>
  <si>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</si>
  <si>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</si>
  <si>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</si>
  <si>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</si>
  <si>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</si>
  <si>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</si>
  <si>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</si>
  <si>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</si>
  <si>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</si>
  <si>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</si>
  <si>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</si>
  <si>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</si>
  <si>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</si>
  <si>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</si>
  <si>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</si>
  <si>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</si>
  <si>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</si>
  <si>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</si>
  <si>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</si>
  <si>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</si>
  <si>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</si>
  <si>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</si>
  <si>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</si>
  <si>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</si>
  <si>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</si>
  <si>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</si>
  <si>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</si>
  <si>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</si>
  <si>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</si>
  <si>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</si>
  <si>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</si>
  <si>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</si>
  <si>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</si>
  <si>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</si>
  <si>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</si>
  <si>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</si>
  <si>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</si>
  <si>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</si>
  <si>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</si>
  <si>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</si>
  <si>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</si>
  <si>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</si>
  <si>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</si>
  <si>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</si>
  <si>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</si>
  <si>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</si>
  <si>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</si>
  <si>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</si>
  <si>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</si>
  <si>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</si>
  <si>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</si>
  <si>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</si>
  <si>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</si>
  <si>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</si>
  <si>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</si>
  <si>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</si>
  <si>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</si>
  <si>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</si>
  <si>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</si>
  <si>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</si>
  <si>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</si>
  <si>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</si>
  <si>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</si>
  <si>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</si>
  <si>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</si>
  <si>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</si>
  <si>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</si>
  <si>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</si>
  <si>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</si>
  <si>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</si>
  <si>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</si>
  <si>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</si>
  <si>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</si>
  <si>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</si>
  <si>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</si>
  <si>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</si>
  <si>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</si>
  <si>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</si>
  <si>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</si>
  <si>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</si>
  <si>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</si>
  <si>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</si>
  <si>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</si>
  <si>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</si>
  <si>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</si>
  <si>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</si>
  <si>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</si>
  <si>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</si>
  <si>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</si>
  <si>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</si>
  <si>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</si>
  <si>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</si>
  <si>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</si>
  <si>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</si>
  <si>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</si>
  <si>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</si>
  <si>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</si>
  <si>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</si>
  <si>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</si>
  <si>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</si>
  <si>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</si>
  <si>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</si>
  <si>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</si>
  <si>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</si>
  <si>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</si>
  <si>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</si>
  <si>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</si>
  <si>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</si>
  <si>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</si>
  <si>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</si>
  <si>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</si>
  <si>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</si>
  <si>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</si>
  <si>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</si>
  <si>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</si>
  <si>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</si>
  <si>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</si>
  <si>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</si>
  <si>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</si>
  <si>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</si>
  <si>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</si>
  <si>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</si>
  <si>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</si>
  <si>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</si>
  <si>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</si>
  <si>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</si>
  <si>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</si>
  <si>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</si>
  <si>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</si>
  <si>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</si>
  <si>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</si>
  <si>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</si>
  <si>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</si>
  <si>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</si>
  <si>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</si>
  <si>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</si>
  <si>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</si>
  <si>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</si>
  <si>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</si>
  <si>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</si>
  <si>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</si>
  <si>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</si>
  <si>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</si>
  <si>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</si>
  <si>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</si>
  <si>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</si>
  <si>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</si>
  <si>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</si>
  <si>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</si>
  <si>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</si>
  <si>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</si>
  <si>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</si>
  <si>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</si>
  <si>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</si>
  <si>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</si>
  <si>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</si>
  <si>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</si>
  <si>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</si>
  <si>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</si>
  <si>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</si>
  <si>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</si>
  <si>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</si>
  <si>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</si>
  <si>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</si>
  <si>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</si>
  <si>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</si>
  <si>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</si>
  <si>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</si>
  <si>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</si>
  <si>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</si>
  <si>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</si>
  <si>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</si>
  <si>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</si>
  <si>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</si>
  <si>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</si>
  <si>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</si>
  <si>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</si>
  <si>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</si>
  <si>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</si>
  <si>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</si>
  <si>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</si>
  <si>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</si>
  <si>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</si>
  <si>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</si>
  <si>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</si>
  <si>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</si>
  <si>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</si>
  <si>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</si>
  <si>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</si>
  <si>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</si>
  <si>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</si>
  <si>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</si>
  <si>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</si>
  <si>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</si>
  <si>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</si>
  <si>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</si>
  <si>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</si>
  <si>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</si>
  <si>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</si>
  <si>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</si>
  <si>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</si>
  <si>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</si>
  <si>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</si>
  <si>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</si>
  <si>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</si>
  <si>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</si>
  <si>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</si>
  <si>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</si>
  <si>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</si>
  <si>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</si>
  <si>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</si>
  <si>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</si>
  <si>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</si>
  <si>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</si>
  <si>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</si>
  <si>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</si>
  <si>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</si>
  <si>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</si>
  <si>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</si>
  <si>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</si>
  <si>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</si>
  <si>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</si>
  <si>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</si>
  <si>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</si>
  <si>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</si>
  <si>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</si>
  <si>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</si>
  <si>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</si>
  <si>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</si>
  <si>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</si>
  <si>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</si>
  <si>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</si>
  <si>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</si>
  <si>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</si>
  <si>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</si>
  <si>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</si>
  <si>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</si>
  <si>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</si>
  <si>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</si>
  <si>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</si>
  <si>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</si>
  <si>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</si>
  <si>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</si>
  <si>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</si>
  <si>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</si>
  <si>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</si>
  <si>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</si>
  <si>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</si>
  <si>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</si>
  <si>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</si>
  <si>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</si>
  <si>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</si>
  <si>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</si>
  <si>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</si>
  <si>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</si>
  <si>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</si>
  <si>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</si>
  <si>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</si>
  <si>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</si>
  <si>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</si>
  <si>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</si>
  <si>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</si>
  <si>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</si>
  <si>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</si>
  <si>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</si>
  <si>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</si>
  <si>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</si>
  <si>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</si>
  <si>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</si>
  <si>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</si>
  <si>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</si>
  <si>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</si>
  <si>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</si>
  <si>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</si>
  <si>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</si>
  <si>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</si>
  <si>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</si>
  <si>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</si>
  <si>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</si>
  <si>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</si>
  <si>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</si>
  <si>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</si>
  <si>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</si>
  <si>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</si>
  <si>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</si>
  <si>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</si>
  <si>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</si>
  <si>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</si>
  <si>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</si>
  <si>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</si>
  <si>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</si>
  <si>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</si>
  <si>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</si>
  <si>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</si>
  <si>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</si>
  <si>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</si>
  <si>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</si>
  <si>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</si>
  <si>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</si>
  <si>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</si>
  <si>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</si>
  <si>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</si>
  <si>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</si>
  <si>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</si>
  <si>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</si>
  <si>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</si>
  <si>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</si>
  <si>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</si>
  <si>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</si>
  <si>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</si>
  <si>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</si>
  <si>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</si>
  <si>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</si>
  <si>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</si>
  <si>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</si>
  <si>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</si>
  <si>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</si>
  <si>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</si>
  <si>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</si>
  <si>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</si>
  <si>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</si>
  <si>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</si>
  <si>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</si>
  <si>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</si>
  <si>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</si>
  <si>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</si>
  <si>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</si>
  <si>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</si>
  <si>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</si>
  <si>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</si>
  <si>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</si>
  <si>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</si>
  <si>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</si>
  <si>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</si>
  <si>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</si>
  <si>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</si>
  <si>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</si>
  <si>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</si>
  <si>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</si>
  <si>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</si>
  <si>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</si>
  <si>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</si>
  <si>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</si>
  <si>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</si>
  <si>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</si>
  <si>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</si>
  <si>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</si>
  <si>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</si>
  <si>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</si>
  <si>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</si>
  <si>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</si>
  <si>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</si>
  <si>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</si>
  <si>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</si>
  <si>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</si>
  <si>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</si>
  <si>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</si>
  <si>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</si>
  <si>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</si>
  <si>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</si>
  <si>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</si>
  <si>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</si>
  <si>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</si>
  <si>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</si>
  <si>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</si>
  <si>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</si>
  <si>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</si>
  <si>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</si>
  <si>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</si>
  <si>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</si>
  <si>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</si>
  <si>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</si>
  <si>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</si>
  <si>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</si>
  <si>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</si>
  <si>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</si>
  <si>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</si>
  <si>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</si>
  <si>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</si>
  <si>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</si>
  <si>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</si>
  <si>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</si>
  <si>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</si>
  <si>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</si>
  <si>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</si>
  <si>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</si>
  <si>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</si>
  <si>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</si>
  <si>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</si>
  <si>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</si>
  <si>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</si>
  <si>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</si>
  <si>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</si>
  <si>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</si>
  <si>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</si>
  <si>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</si>
  <si>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</si>
  <si>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</si>
  <si>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</si>
  <si>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</si>
  <si>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</si>
  <si>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</si>
  <si>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</si>
  <si>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</si>
  <si>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</si>
  <si>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</si>
  <si>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</si>
  <si>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</si>
  <si>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</si>
  <si>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</si>
  <si>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</si>
  <si>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</si>
  <si>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</si>
  <si>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</si>
  <si>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</si>
  <si>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</si>
  <si>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</si>
  <si>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</si>
  <si>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</si>
  <si>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</si>
  <si>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</si>
  <si>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</si>
  <si>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</si>
  <si>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</si>
  <si>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</si>
  <si>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</si>
  <si>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</si>
  <si>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</si>
  <si>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</si>
  <si>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</si>
  <si>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</si>
  <si>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</si>
  <si>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</si>
  <si>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</si>
  <si>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</si>
  <si>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</si>
  <si>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</si>
  <si>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</si>
  <si>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</si>
  <si>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</si>
  <si>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</si>
  <si>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</si>
  <si>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</si>
  <si>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</si>
  <si>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</si>
  <si>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</si>
  <si>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</si>
  <si>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</si>
  <si>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</si>
  <si>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</si>
  <si>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</si>
  <si>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</si>
  <si>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</si>
  <si>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</si>
  <si>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</si>
  <si>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</si>
  <si>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</si>
  <si>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</si>
  <si>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</si>
  <si>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</si>
  <si>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</si>
  <si>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</si>
  <si>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</si>
  <si>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</si>
  <si>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</si>
  <si>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</si>
  <si>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</si>
  <si>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</si>
  <si>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</si>
  <si>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</si>
  <si>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</si>
  <si>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</si>
  <si>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</si>
  <si>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</si>
  <si>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</si>
  <si>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</si>
  <si>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</si>
  <si>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</si>
  <si>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</si>
  <si>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</si>
  <si>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</si>
  <si>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</si>
  <si>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</si>
  <si>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</si>
  <si>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</si>
  <si>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</si>
  <si>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</si>
  <si>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</si>
  <si>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</si>
  <si>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</si>
  <si>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</si>
  <si>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</si>
  <si>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</si>
  <si>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</si>
  <si>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</si>
  <si>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</si>
  <si>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</si>
  <si>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</si>
  <si>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</si>
  <si>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</si>
  <si>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</si>
  <si>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</si>
  <si>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</si>
  <si>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</si>
  <si>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</si>
  <si>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</si>
  <si>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</si>
  <si>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</si>
  <si>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</si>
  <si>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</si>
  <si>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</si>
  <si>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</si>
  <si>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</si>
  <si>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</si>
  <si>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</si>
  <si>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</si>
  <si>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</si>
  <si>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</si>
  <si>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</si>
  <si>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</si>
  <si>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</si>
  <si>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</si>
  <si>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</si>
  <si>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</si>
  <si>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</si>
  <si>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</si>
  <si>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</si>
  <si>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</si>
  <si>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</si>
  <si>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</si>
  <si>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</si>
  <si>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</si>
  <si>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</si>
  <si>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</si>
  <si>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</si>
  <si>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</si>
  <si>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</si>
  <si>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</si>
  <si>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</si>
  <si>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</si>
  <si>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</si>
  <si>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</si>
  <si>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</si>
  <si>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</si>
  <si>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</si>
  <si>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</si>
  <si>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</si>
  <si>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</si>
  <si>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</si>
  <si>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</si>
  <si>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</si>
  <si>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</si>
  <si>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</si>
  <si>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</si>
  <si>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</si>
  <si>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</si>
  <si>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</si>
  <si>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</si>
  <si>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</si>
  <si>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</si>
  <si>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</si>
  <si>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</si>
  <si>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</si>
  <si>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</si>
  <si>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</si>
  <si>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</si>
  <si>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</si>
  <si>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</si>
  <si>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</si>
  <si>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</si>
  <si>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</si>
  <si>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</si>
  <si>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</si>
  <si>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</si>
  <si>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</si>
  <si>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</si>
  <si>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</si>
  <si>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</si>
  <si>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</si>
  <si>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</si>
  <si>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</si>
  <si>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</si>
  <si>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</si>
  <si>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</si>
  <si>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</si>
  <si>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</si>
  <si>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</si>
  <si>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</si>
  <si>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</si>
  <si>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</si>
  <si>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</si>
  <si>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</si>
  <si>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</si>
  <si>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</si>
  <si>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</si>
  <si>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</si>
  <si>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</si>
  <si>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</si>
  <si>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</si>
  <si>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</si>
  <si>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</si>
  <si>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</si>
  <si>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</si>
  <si>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</si>
  <si>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</si>
  <si>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</si>
  <si>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</si>
  <si>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</si>
  <si>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</si>
  <si>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</si>
  <si>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</si>
  <si>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</si>
  <si>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</si>
  <si>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</si>
  <si>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</si>
  <si>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</si>
  <si>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</si>
  <si>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</si>
  <si>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</si>
  <si>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</si>
  <si>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</si>
  <si>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</si>
  <si>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</si>
  <si>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</si>
  <si>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</si>
  <si>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</si>
  <si>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</si>
  <si>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</si>
  <si>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</si>
  <si>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</si>
  <si>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</si>
  <si>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</si>
  <si>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</si>
  <si>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</si>
  <si>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</si>
  <si>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</si>
  <si>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</si>
  <si>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</si>
  <si>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</si>
  <si>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</si>
  <si>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</si>
  <si>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</si>
  <si>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</si>
  <si>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</si>
  <si>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</si>
  <si>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</si>
  <si>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</si>
  <si>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</si>
  <si>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</si>
  <si>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</si>
  <si>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</si>
  <si>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</si>
  <si>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</si>
  <si>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</si>
  <si>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</si>
  <si>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</si>
  <si>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</si>
  <si>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</si>
  <si>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</si>
  <si>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</si>
  <si>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</si>
  <si>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</si>
  <si>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</si>
  <si>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</si>
  <si>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</si>
  <si>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</si>
  <si>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</si>
  <si>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</si>
  <si>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</si>
  <si>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</si>
  <si>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</si>
  <si>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</si>
  <si>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</si>
  <si>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</si>
  <si>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</si>
  <si>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</si>
  <si>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</si>
  <si>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</si>
  <si>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</si>
  <si>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</si>
  <si>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</si>
  <si>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</si>
  <si>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</si>
  <si>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</si>
  <si>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</si>
  <si>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</si>
  <si>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</si>
  <si>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</si>
  <si>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</si>
  <si>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</si>
  <si>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</si>
  <si>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</si>
  <si>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</si>
  <si>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</si>
  <si>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</si>
  <si>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</si>
  <si>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</si>
  <si>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</si>
  <si>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</si>
  <si>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</si>
  <si>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</si>
  <si>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</si>
  <si>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</si>
  <si>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</si>
  <si>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</si>
  <si>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</si>
  <si>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</si>
  <si>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</si>
  <si>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</si>
  <si>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</si>
  <si>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</si>
  <si>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</si>
  <si>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</si>
  <si>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</si>
  <si>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</si>
  <si>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</si>
  <si>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</si>
  <si>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</si>
  <si>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</si>
  <si>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</si>
  <si>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</si>
  <si>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</si>
  <si>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</si>
  <si>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</si>
  <si>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</si>
  <si>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</si>
  <si>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</si>
  <si>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</si>
  <si>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</si>
  <si>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</si>
  <si>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</si>
  <si>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</si>
  <si>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</si>
  <si>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</si>
  <si>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</si>
  <si>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</si>
  <si>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</si>
  <si>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</si>
  <si>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</si>
  <si>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</si>
  <si>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</si>
  <si>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</si>
  <si>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</si>
  <si>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</si>
  <si>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</si>
  <si>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</si>
  <si>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</si>
  <si>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</si>
  <si>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</si>
  <si>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</si>
  <si>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</si>
  <si>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</si>
  <si>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</si>
  <si>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</si>
  <si>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</si>
  <si>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</si>
  <si>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</si>
  <si>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</si>
  <si>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</si>
  <si>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</si>
  <si>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</si>
  <si>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</si>
  <si>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</si>
  <si>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</si>
  <si>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</si>
  <si>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</si>
  <si>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</si>
  <si>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</si>
  <si>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</si>
  <si>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</si>
  <si>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</si>
  <si>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</si>
  <si>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</si>
  <si>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</si>
  <si>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</si>
  <si>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</si>
  <si>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</si>
  <si>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</si>
  <si>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</si>
  <si>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</si>
  <si>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</si>
  <si>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</si>
  <si>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</si>
  <si>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</si>
  <si>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</si>
  <si>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</si>
  <si>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</si>
  <si>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</si>
  <si>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</si>
  <si>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</si>
  <si>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</si>
  <si>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</si>
  <si>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</si>
  <si>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</si>
  <si>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</si>
  <si>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</si>
  <si>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</si>
  <si>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</si>
  <si>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</si>
  <si>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</si>
  <si>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</si>
  <si>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</si>
  <si>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</si>
  <si>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</si>
  <si>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</si>
  <si>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</si>
  <si>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</si>
  <si>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</si>
  <si>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</si>
  <si>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</si>
  <si>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</si>
  <si>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</si>
  <si>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</si>
  <si>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</si>
  <si>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</si>
  <si>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</si>
  <si>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</si>
  <si>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</si>
  <si>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</si>
  <si>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</si>
  <si>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</si>
  <si>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</si>
  <si>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</si>
  <si>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</si>
  <si>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</si>
  <si>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</si>
  <si>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</si>
  <si>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</si>
  <si>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</si>
  <si>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</si>
  <si>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</si>
  <si>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</si>
  <si>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</si>
  <si>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</si>
  <si>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</si>
  <si>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</si>
  <si>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</si>
  <si>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</si>
  <si>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</si>
  <si>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</si>
  <si>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</si>
  <si>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</si>
  <si>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</si>
  <si>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</si>
  <si>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</si>
  <si>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</si>
  <si>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</si>
  <si>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</si>
  <si>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</si>
  <si>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</si>
  <si>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</si>
  <si>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</si>
  <si>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</si>
  <si>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</si>
  <si>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</si>
  <si>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</si>
  <si>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</si>
  <si>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</si>
  <si>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</si>
  <si>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</si>
  <si>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</si>
  <si>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</si>
  <si>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</si>
  <si>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</si>
  <si>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</si>
  <si>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</si>
  <si>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</si>
  <si>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</si>
  <si>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</si>
  <si>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</si>
  <si>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</si>
  <si>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</si>
  <si>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</si>
  <si>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</si>
  <si>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</si>
  <si>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</si>
  <si>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</si>
  <si>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</si>
  <si>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</si>
  <si>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</si>
  <si>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</si>
  <si>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</si>
  <si>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</si>
  <si>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</si>
  <si>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</si>
  <si>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</si>
  <si>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</si>
  <si>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</si>
  <si>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</si>
  <si>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</si>
  <si>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</si>
  <si>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</si>
  <si>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</si>
  <si>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</si>
  <si>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</si>
  <si>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</si>
  <si>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</si>
  <si>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</si>
  <si>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</si>
  <si>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</si>
  <si>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</si>
  <si>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</si>
  <si>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</si>
  <si>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</si>
  <si>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</si>
  <si>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</si>
  <si>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</si>
  <si>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</si>
  <si>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</si>
  <si>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</si>
  <si>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</si>
  <si>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</si>
  <si>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</si>
  <si>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</si>
  <si>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</si>
  <si>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</si>
  <si>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</si>
  <si>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</si>
  <si>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</si>
  <si>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</si>
  <si>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</si>
  <si>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</si>
  <si>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</si>
  <si>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</si>
  <si>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</si>
  <si>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</si>
  <si>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</si>
  <si>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</si>
  <si>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</si>
  <si>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</si>
  <si>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</si>
  <si>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</si>
  <si>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</si>
  <si>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</si>
  <si>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</si>
  <si>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</si>
  <si>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</si>
  <si>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</si>
  <si>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</si>
  <si>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</si>
  <si>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</si>
  <si>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</si>
  <si>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</si>
  <si>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</si>
  <si>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</si>
  <si>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</si>
  <si>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</si>
  <si>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</si>
  <si>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</si>
  <si>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</si>
  <si>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</si>
  <si>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</si>
  <si>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</si>
  <si>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</si>
  <si>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</si>
  <si>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</si>
  <si>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</si>
  <si>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</si>
  <si>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</si>
  <si>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</si>
  <si>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</si>
  <si>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</si>
  <si>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</si>
  <si>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</si>
  <si>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</si>
  <si>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</si>
  <si>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</si>
  <si>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</si>
  <si>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</si>
  <si>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</si>
  <si>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</si>
  <si>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</si>
  <si>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</si>
  <si>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</si>
  <si>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</si>
  <si>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</si>
  <si>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</si>
  <si>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</si>
  <si>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</si>
  <si>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</si>
  <si>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</si>
  <si>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</si>
  <si>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</si>
  <si>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</si>
  <si>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</si>
  <si>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</si>
  <si>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</si>
  <si>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</si>
  <si>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</si>
  <si>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</si>
  <si>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</si>
  <si>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</si>
  <si>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</si>
  <si>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</si>
  <si>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</si>
  <si>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</si>
  <si>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</si>
  <si>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</si>
  <si>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</si>
  <si>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</si>
  <si>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</si>
  <si>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</si>
  <si>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</si>
  <si>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</si>
  <si>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</si>
  <si>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</si>
  <si>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</si>
  <si>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</si>
  <si>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</si>
  <si>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</si>
  <si>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</si>
  <si>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</si>
  <si>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</si>
  <si>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</si>
  <si>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</si>
  <si>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</si>
  <si>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</si>
  <si>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</si>
  <si>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</si>
  <si>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</si>
  <si>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</si>
  <si>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</si>
  <si>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</si>
  <si>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</si>
  <si>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</si>
  <si>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</si>
  <si>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</si>
  <si>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</si>
  <si>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</si>
  <si>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</si>
  <si>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</si>
  <si>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</si>
  <si>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</si>
  <si>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</si>
  <si>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</si>
  <si>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</si>
  <si>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</si>
  <si>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</si>
  <si>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</si>
  <si>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</si>
  <si>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</si>
  <si>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</si>
  <si>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</si>
  <si>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</si>
  <si>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</si>
  <si>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</si>
  <si>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</si>
  <si>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</si>
  <si>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</si>
  <si>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</si>
  <si>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</si>
  <si>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</si>
  <si>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</si>
  <si>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</si>
  <si>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</si>
  <si>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</si>
  <si>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</si>
  <si>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</si>
  <si>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</si>
  <si>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</si>
  <si>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</si>
  <si>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</si>
  <si>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</si>
  <si>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</si>
  <si>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</si>
  <si>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</si>
  <si>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</si>
  <si>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</si>
  <si>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</si>
  <si>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</si>
  <si>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</si>
  <si>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</si>
  <si>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</si>
  <si>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</si>
  <si>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</si>
  <si>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</si>
  <si>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</si>
  <si>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</si>
  <si>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</si>
  <si>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</si>
  <si>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</si>
  <si>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</si>
  <si>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</si>
  <si>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</si>
  <si>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</si>
  <si>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</si>
  <si>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</si>
  <si>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</si>
  <si>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</si>
  <si>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</si>
  <si>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</si>
  <si>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</si>
  <si>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</si>
  <si>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</si>
  <si>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</si>
  <si>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</si>
  <si>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</si>
  <si>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</si>
  <si>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</si>
  <si>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</si>
  <si>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</si>
  <si>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</si>
  <si>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</si>
  <si>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</si>
  <si>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</si>
  <si>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</si>
  <si>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</si>
  <si>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</si>
  <si>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</si>
  <si>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</si>
  <si>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</si>
  <si>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</si>
  <si>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</si>
  <si>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</si>
  <si>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</si>
  <si>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</si>
  <si>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</si>
  <si>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</si>
  <si>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</si>
  <si>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</si>
  <si>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</si>
  <si>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</si>
  <si>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</si>
  <si>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</si>
  <si>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</si>
  <si>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</si>
  <si>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</si>
  <si>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</si>
  <si>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</si>
  <si>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</si>
  <si>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</si>
  <si>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</si>
  <si>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</si>
  <si>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</si>
  <si>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</si>
  <si>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</si>
  <si>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</si>
  <si>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</si>
  <si>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</si>
  <si>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</si>
  <si>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</si>
  <si>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</si>
  <si>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</si>
  <si>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</si>
  <si>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</si>
  <si>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</si>
  <si>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</si>
  <si>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</si>
  <si>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</si>
  <si>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</si>
  <si>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</si>
  <si>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</si>
  <si>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</si>
  <si>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</si>
  <si>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</si>
  <si>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</si>
  <si>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</si>
  <si>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</si>
  <si>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</si>
  <si>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</si>
  <si>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</si>
  <si>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</si>
  <si>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</si>
  <si>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</si>
  <si>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</si>
  <si>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</si>
  <si>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</si>
  <si>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</si>
  <si>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</si>
  <si>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</si>
  <si>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</si>
  <si>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</si>
  <si>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</si>
  <si>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</si>
  <si>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</si>
  <si>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</si>
  <si>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</si>
  <si>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</si>
  <si>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</si>
  <si>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</si>
  <si>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</si>
  <si>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</si>
  <si>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</si>
  <si>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</si>
  <si>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</si>
  <si>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</si>
  <si>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</si>
  <si>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</si>
  <si>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</si>
  <si>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</si>
  <si>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</si>
  <si>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</si>
  <si>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</si>
  <si>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</si>
  <si>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</si>
  <si>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</si>
  <si>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</si>
  <si>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</si>
  <si>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</si>
  <si>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</si>
  <si>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</si>
  <si>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</si>
  <si>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</si>
  <si>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</si>
  <si>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</si>
  <si>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</si>
  <si>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</si>
  <si>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</si>
  <si>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</si>
  <si>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</si>
  <si>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</si>
  <si>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</si>
  <si>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</si>
  <si>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</si>
  <si>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</si>
  <si>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</si>
  <si>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</si>
  <si>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</si>
  <si>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</si>
  <si>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</si>
  <si>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</si>
  <si>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</si>
  <si>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</si>
  <si>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</si>
  <si>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</si>
  <si>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</si>
  <si>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</si>
  <si>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</si>
  <si>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</si>
  <si>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</si>
  <si>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</si>
  <si>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</si>
  <si>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</si>
  <si>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</si>
  <si>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</si>
  <si>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</si>
  <si>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</si>
  <si>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</si>
  <si>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</si>
  <si>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</si>
  <si>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</si>
  <si>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</si>
  <si>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</si>
  <si>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</si>
  <si>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</si>
  <si>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</si>
  <si>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</si>
  <si>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</si>
  <si>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</si>
  <si>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</si>
  <si>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</si>
  <si>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</si>
  <si>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</si>
  <si>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</si>
  <si>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</si>
  <si>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</si>
  <si>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</si>
  <si>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</si>
  <si>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</si>
  <si>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</si>
  <si>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</si>
  <si>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</si>
  <si>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</si>
  <si>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</si>
  <si>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</si>
  <si>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</si>
  <si>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</si>
  <si>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</si>
  <si>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</si>
  <si>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</si>
  <si>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</si>
  <si>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</si>
  <si>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</si>
  <si>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</si>
  <si>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</si>
  <si>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</si>
  <si>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</si>
  <si>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</si>
  <si>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</si>
  <si>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</si>
  <si>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</si>
  <si>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</si>
  <si>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</si>
  <si>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</si>
  <si>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</si>
  <si>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</si>
  <si>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</si>
  <si>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</si>
  <si>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</si>
  <si>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</si>
  <si>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</si>
  <si>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</si>
  <si>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</si>
  <si>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</si>
  <si>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</si>
  <si>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</si>
  <si>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</si>
  <si>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</si>
  <si>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</si>
  <si>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</si>
  <si>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</si>
  <si>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</si>
  <si>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</si>
  <si>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</si>
  <si>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</si>
  <si>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</si>
  <si>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</si>
  <si>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</si>
  <si>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</si>
  <si>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</si>
  <si>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</si>
  <si>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</si>
  <si>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</si>
  <si>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</si>
  <si>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</si>
  <si>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</si>
  <si>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</si>
  <si>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</si>
  <si>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</si>
  <si>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</si>
  <si>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</si>
  <si>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</si>
  <si>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</si>
  <si>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</si>
  <si>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</si>
  <si>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</si>
  <si>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</si>
  <si>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</si>
  <si>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</si>
  <si>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</si>
  <si>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</si>
  <si>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</si>
  <si>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</si>
  <si>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</si>
  <si>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</si>
  <si>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</si>
  <si>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</si>
  <si>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</si>
  <si>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</si>
  <si>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</si>
  <si>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</si>
  <si>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</si>
  <si>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</si>
  <si>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</si>
  <si>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</si>
  <si>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</si>
  <si>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</si>
  <si>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</si>
  <si>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</si>
  <si>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</si>
  <si>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</si>
  <si>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</si>
  <si>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</si>
  <si>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</si>
  <si>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</si>
  <si>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</si>
  <si>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</si>
  <si>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</si>
  <si>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</si>
  <si>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</si>
  <si>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</si>
  <si>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</si>
  <si>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</si>
  <si>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</si>
  <si>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</si>
  <si>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</si>
  <si>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</si>
  <si>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</si>
  <si>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</si>
  <si>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</si>
  <si>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</si>
  <si>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</si>
  <si>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</si>
  <si>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</si>
  <si>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</si>
  <si>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</si>
  <si>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</si>
  <si>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</si>
  <si>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</si>
  <si>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</si>
  <si>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</si>
  <si>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</si>
  <si>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</si>
  <si>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</si>
  <si>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</si>
  <si>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</si>
  <si>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</si>
  <si>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</si>
  <si>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</si>
  <si>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</si>
  <si>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</si>
  <si>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</si>
  <si>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</si>
  <si>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</si>
  <si>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</si>
  <si>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</si>
  <si>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</si>
  <si>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</si>
  <si>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</si>
  <si>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</si>
  <si>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</si>
  <si>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</si>
  <si>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</si>
  <si>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</si>
  <si>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</si>
  <si>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</si>
  <si>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</si>
  <si>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</si>
  <si>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</si>
  <si>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</si>
  <si>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</si>
  <si>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</si>
  <si>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</si>
  <si>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</si>
  <si>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</si>
  <si>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</si>
  <si>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</si>
  <si>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</si>
  <si>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</si>
  <si>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</si>
  <si>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</si>
  <si>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</si>
  <si>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</si>
  <si>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</si>
  <si>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</si>
  <si>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</si>
  <si>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</si>
  <si>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</si>
  <si>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</si>
  <si>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</si>
  <si>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</si>
  <si>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</si>
  <si>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</si>
  <si>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</si>
  <si>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</si>
  <si>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</si>
  <si>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</si>
  <si>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</si>
  <si>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</si>
  <si>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</si>
  <si>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</si>
  <si>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</si>
  <si>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</si>
  <si>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</si>
  <si>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</si>
  <si>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</si>
  <si>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</si>
  <si>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</si>
  <si>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</si>
  <si>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</si>
  <si>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</si>
  <si>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</si>
  <si>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</si>
  <si>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</si>
  <si>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</si>
  <si>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</si>
  <si>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</si>
  <si>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</si>
  <si>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</si>
  <si>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</si>
  <si>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</si>
  <si>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</si>
  <si>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</si>
  <si>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</si>
  <si>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</si>
  <si>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</si>
  <si>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</si>
  <si>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</si>
  <si>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</si>
  <si>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</si>
  <si>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</si>
  <si>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</si>
  <si>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</si>
  <si>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</si>
  <si>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</si>
  <si>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</si>
  <si>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</si>
  <si>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</si>
  <si>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</si>
  <si>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</si>
  <si>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</si>
  <si>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</si>
  <si>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</si>
  <si>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</si>
  <si>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</si>
  <si>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</si>
  <si>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</si>
  <si>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</si>
  <si>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</si>
  <si>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</si>
  <si>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</si>
  <si>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</si>
  <si>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</si>
  <si>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</si>
  <si>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</si>
  <si>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</si>
  <si>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</si>
  <si>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</si>
  <si>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</si>
  <si>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</si>
  <si>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</si>
  <si>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</si>
  <si>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</si>
  <si>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</si>
  <si>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</si>
  <si>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</si>
  <si>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</si>
  <si>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</si>
  <si>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</si>
  <si>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</si>
  <si>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</si>
  <si>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</si>
  <si>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</si>
  <si>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</si>
  <si>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</si>
  <si>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</si>
  <si>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</si>
  <si>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</si>
  <si>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</si>
  <si>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</si>
  <si>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</si>
  <si>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</si>
  <si>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</si>
  <si>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</si>
  <si>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</si>
  <si>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</si>
  <si>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</si>
  <si>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</si>
  <si>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</si>
  <si>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</si>
  <si>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</si>
  <si>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</si>
  <si>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</si>
  <si>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</si>
  <si>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</si>
  <si>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</si>
  <si>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</si>
  <si>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</si>
  <si>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</si>
  <si>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</si>
  <si>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</si>
  <si>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</si>
  <si>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</si>
  <si>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</si>
  <si>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</si>
  <si>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</si>
  <si>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</si>
  <si>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</si>
  <si>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</si>
  <si>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</si>
  <si>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</si>
  <si>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</si>
  <si>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</si>
  <si>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</si>
  <si>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</si>
  <si>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</si>
  <si>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</si>
  <si>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</si>
  <si>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</si>
  <si>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</si>
  <si>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</si>
  <si>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</si>
  <si>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</si>
  <si>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</si>
  <si>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</si>
  <si>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</si>
  <si>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</si>
  <si>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</si>
  <si>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</si>
  <si>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</si>
  <si>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</si>
  <si>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</si>
  <si>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</si>
  <si>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</si>
  <si>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</si>
  <si>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</si>
  <si>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</si>
  <si>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</si>
  <si>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</si>
  <si>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</si>
  <si>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</si>
  <si>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</si>
  <si>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</si>
  <si>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</si>
  <si>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</si>
  <si>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</si>
  <si>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</si>
  <si>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</si>
  <si>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</si>
  <si>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</si>
  <si>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</si>
  <si>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</si>
  <si>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</si>
  <si>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</si>
  <si>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</si>
  <si>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</si>
  <si>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</si>
  <si>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</si>
  <si>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</si>
  <si>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</si>
  <si>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</si>
  <si>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</si>
  <si>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</si>
  <si>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</si>
  <si>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</si>
  <si>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</si>
  <si>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</si>
  <si>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</si>
  <si>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</si>
  <si>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</si>
  <si>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</si>
  <si>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</si>
  <si>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</si>
  <si>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</si>
  <si>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</si>
  <si>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</si>
  <si>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</si>
  <si>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</si>
  <si>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</si>
  <si>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</si>
  <si>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</si>
  <si>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</si>
  <si>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</si>
  <si>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</si>
  <si>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</si>
  <si>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</si>
  <si>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</si>
  <si>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</si>
  <si>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</si>
  <si>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</si>
  <si>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</si>
  <si>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</si>
  <si>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</si>
  <si>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</si>
  <si>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</si>
  <si>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</si>
  <si>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</si>
  <si>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</si>
  <si>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</si>
  <si>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</si>
  <si>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</si>
  <si>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</si>
  <si>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</si>
  <si>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</si>
  <si>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</si>
  <si>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</si>
  <si>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</si>
  <si>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</si>
  <si>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</si>
  <si>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</si>
  <si>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</si>
  <si>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</si>
  <si>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</si>
  <si>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</si>
  <si>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</si>
  <si>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</si>
  <si>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</si>
  <si>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</si>
  <si>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</si>
  <si>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</si>
  <si>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</si>
  <si>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</si>
  <si>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</si>
  <si>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</si>
  <si>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</si>
  <si>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</si>
  <si>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</si>
  <si>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</si>
  <si>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</si>
  <si>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</si>
  <si>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</si>
  <si>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</si>
  <si>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</si>
  <si>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</si>
  <si>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</si>
  <si>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</si>
  <si>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</si>
  <si>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</si>
  <si>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</si>
  <si>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</si>
  <si>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</si>
  <si>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</si>
  <si>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</si>
  <si>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</si>
  <si>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</si>
  <si>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</si>
  <si>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</si>
  <si>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</si>
  <si>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</si>
  <si>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</si>
  <si>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</si>
  <si>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</si>
  <si>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</si>
  <si>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</si>
  <si>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</si>
  <si>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</si>
  <si>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</si>
  <si>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</si>
  <si>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</si>
  <si>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</si>
  <si>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</si>
  <si>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</si>
  <si>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</si>
  <si>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</si>
  <si>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</si>
  <si>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</si>
  <si>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</si>
  <si>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</si>
  <si>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</si>
  <si>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</si>
  <si>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</si>
  <si>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</si>
  <si>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</si>
  <si>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</si>
  <si>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</si>
  <si>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</si>
  <si>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</si>
  <si>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</si>
  <si>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</si>
  <si>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</si>
  <si>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</si>
  <si>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</si>
  <si>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</si>
  <si>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</si>
  <si>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</si>
  <si>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</si>
  <si>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</si>
  <si>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</si>
  <si>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</si>
  <si>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</si>
  <si>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</si>
  <si>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</si>
  <si>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</si>
  <si>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</si>
  <si>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</si>
  <si>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</si>
  <si>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</si>
  <si>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</si>
  <si>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</si>
  <si>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</si>
  <si>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</si>
  <si>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</si>
  <si>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</si>
  <si>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</si>
  <si>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</si>
  <si>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</si>
  <si>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</si>
  <si>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</si>
  <si>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</si>
  <si>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</si>
  <si>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</si>
  <si>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</si>
  <si>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</si>
  <si>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</si>
  <si>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</si>
  <si>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</si>
  <si>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</si>
  <si>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</si>
  <si>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</si>
  <si>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</si>
  <si>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</si>
  <si>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</si>
  <si>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</si>
  <si>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</si>
  <si>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</si>
  <si>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</si>
  <si>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</si>
  <si>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</si>
  <si>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</si>
  <si>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</si>
  <si>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</si>
  <si>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</si>
  <si>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</si>
  <si>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</si>
  <si>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</si>
  <si>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</si>
  <si>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</si>
  <si>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</si>
  <si>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</si>
  <si>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</si>
  <si>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</si>
  <si>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</si>
  <si>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</si>
  <si>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</si>
  <si>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</si>
  <si>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</si>
  <si>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</si>
  <si>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</si>
  <si>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</si>
  <si>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</si>
  <si>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</si>
  <si>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</si>
  <si>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</si>
  <si>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</si>
  <si>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</si>
  <si>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</si>
  <si>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</si>
  <si>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</si>
  <si>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</si>
  <si>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</si>
  <si>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</si>
  <si>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</si>
  <si>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</si>
  <si>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</si>
  <si>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</si>
  <si>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</si>
  <si>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</si>
  <si>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</si>
  <si>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</si>
  <si>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</si>
  <si>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</si>
  <si>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</si>
  <si>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</si>
  <si>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</si>
  <si>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</si>
  <si>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</si>
  <si>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</si>
  <si>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</si>
  <si>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</si>
  <si>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</si>
  <si>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</si>
  <si>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</si>
  <si>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</si>
  <si>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</si>
  <si>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</si>
  <si>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</si>
  <si>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</si>
  <si>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</si>
  <si>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</si>
  <si>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</si>
  <si>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</si>
  <si>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</si>
  <si>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</si>
  <si>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</si>
  <si>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</si>
  <si>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</si>
  <si>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</si>
  <si>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</si>
  <si>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</si>
  <si>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</si>
  <si>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</si>
  <si>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</si>
  <si>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</si>
  <si>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</si>
  <si>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</si>
  <si>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</si>
  <si>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</si>
  <si>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</si>
  <si>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</si>
  <si>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</si>
  <si>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</si>
  <si>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</si>
  <si>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</si>
  <si>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</si>
  <si>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</si>
  <si>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</si>
  <si>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</si>
  <si>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</si>
  <si>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</si>
  <si>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</si>
  <si>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</si>
  <si>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</si>
  <si>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</si>
  <si>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</si>
  <si>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</si>
  <si>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</si>
  <si>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</si>
  <si>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</si>
  <si>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</si>
  <si>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</si>
  <si>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</si>
  <si>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</si>
  <si>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</si>
  <si>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</si>
  <si>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</si>
  <si>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</si>
  <si>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</si>
  <si>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</si>
  <si>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</si>
  <si>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</si>
  <si>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</si>
  <si>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</si>
  <si>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</si>
  <si>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</si>
  <si>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</si>
  <si>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</si>
  <si>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</si>
  <si>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</si>
  <si>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</si>
  <si>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</si>
  <si>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</si>
  <si>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</si>
  <si>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</si>
  <si>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</si>
  <si>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</si>
  <si>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</si>
  <si>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</si>
  <si>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</si>
  <si>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</si>
  <si>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</si>
  <si>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</si>
  <si>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</si>
  <si>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</si>
  <si>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</si>
  <si>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</si>
  <si>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</si>
  <si>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</si>
  <si>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</si>
  <si>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</si>
  <si>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</si>
  <si>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</si>
  <si>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</si>
  <si>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</si>
  <si>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</si>
  <si>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</si>
  <si>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</si>
  <si>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</si>
  <si>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</si>
  <si>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</si>
  <si>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</si>
  <si>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</si>
  <si>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</si>
  <si>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</si>
  <si>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</si>
  <si>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</si>
  <si>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</si>
  <si>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</si>
  <si>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</si>
  <si>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</si>
  <si>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</si>
  <si>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</si>
  <si>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</si>
  <si>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</si>
  <si>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</si>
  <si>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</si>
  <si>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</si>
  <si>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</si>
  <si>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</si>
  <si>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</si>
  <si>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</si>
  <si>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</si>
  <si>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</si>
  <si>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</si>
  <si>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</si>
  <si>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</si>
  <si>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</si>
  <si>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</si>
  <si>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</si>
  <si>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</si>
  <si>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</si>
  <si>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</si>
  <si>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</si>
  <si>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</si>
  <si>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</si>
  <si>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</si>
  <si>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</si>
  <si>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</si>
  <si>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</si>
  <si>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</si>
  <si>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</si>
  <si>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</si>
  <si>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</si>
  <si>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</si>
  <si>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</si>
  <si>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</si>
  <si>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</si>
  <si>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</si>
  <si>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</si>
  <si>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</si>
  <si>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</si>
  <si>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</si>
  <si>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</si>
  <si>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</si>
  <si>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</si>
  <si>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</si>
  <si>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</si>
  <si>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</si>
  <si>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</si>
  <si>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</si>
  <si>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</si>
  <si>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</si>
  <si>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</si>
  <si>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</si>
  <si>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</si>
  <si>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</si>
  <si>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</si>
  <si>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</si>
  <si>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</si>
  <si>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</si>
  <si>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</si>
  <si>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</si>
  <si>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</si>
  <si>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</si>
  <si>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</si>
  <si>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</si>
  <si>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</si>
  <si>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</si>
  <si>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</si>
  <si>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</si>
  <si>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</si>
  <si>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</si>
  <si>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</si>
  <si>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</si>
  <si>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</si>
  <si>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</si>
  <si>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</si>
  <si>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</si>
  <si>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</si>
  <si>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</si>
  <si>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</si>
  <si>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</si>
  <si>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</si>
  <si>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</si>
  <si>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</si>
  <si>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</si>
  <si>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</si>
  <si>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</si>
  <si>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</si>
  <si>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</si>
  <si>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</si>
  <si>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</si>
  <si>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</si>
  <si>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</si>
  <si>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</si>
  <si>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</si>
  <si>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</si>
  <si>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</si>
  <si>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</si>
  <si>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</si>
  <si>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</si>
  <si>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</si>
  <si>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</si>
  <si>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</si>
  <si>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</si>
  <si>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</si>
  <si>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</si>
  <si>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</si>
  <si>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</si>
  <si>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</si>
  <si>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</si>
  <si>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</si>
  <si>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</si>
  <si>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</si>
  <si>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</si>
  <si>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</si>
  <si>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</si>
  <si>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</si>
  <si>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</si>
  <si>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</si>
  <si>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</si>
  <si>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</si>
  <si>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</si>
  <si>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</si>
  <si>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</si>
  <si>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</si>
  <si>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</si>
  <si>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</si>
  <si>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</si>
  <si>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</si>
  <si>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</si>
  <si>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</si>
  <si>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</si>
  <si>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</si>
  <si>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</si>
  <si>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</si>
  <si>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</si>
  <si>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</si>
  <si>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</si>
  <si>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</si>
  <si>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</si>
  <si>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</si>
  <si>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</si>
  <si>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</si>
  <si>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</si>
  <si>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</si>
  <si>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</si>
  <si>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</si>
  <si>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</si>
  <si>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</si>
  <si>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</si>
  <si>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</si>
  <si>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</si>
  <si>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</si>
  <si>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</si>
  <si>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</si>
  <si>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</si>
  <si>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</si>
  <si>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</si>
  <si>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</si>
  <si>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</si>
  <si>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</si>
  <si>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</si>
  <si>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</si>
  <si>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</si>
  <si>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</si>
  <si>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</si>
  <si>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</si>
  <si>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</si>
  <si>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</si>
  <si>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</si>
  <si>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</si>
  <si>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</si>
  <si>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</si>
  <si>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</si>
  <si>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</si>
  <si>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</si>
  <si>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</si>
  <si>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</si>
  <si>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</si>
  <si>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</si>
  <si>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</si>
  <si>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</si>
  <si>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</si>
  <si>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</si>
  <si>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</si>
  <si>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</si>
  <si>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</si>
  <si>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</si>
  <si>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</si>
  <si>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</si>
  <si>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</si>
  <si>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</si>
  <si>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</si>
  <si>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</si>
  <si>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</si>
  <si>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</si>
  <si>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</si>
  <si>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</si>
  <si>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</si>
  <si>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</si>
  <si>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</si>
  <si>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</si>
  <si>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</si>
  <si>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</si>
  <si>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</si>
  <si>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</si>
  <si>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</si>
  <si>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</si>
  <si>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</si>
  <si>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</si>
  <si>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</si>
  <si>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</si>
  <si>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</si>
  <si>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</si>
  <si>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</si>
  <si>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</si>
  <si>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</si>
  <si>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</si>
  <si>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</si>
  <si>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</si>
  <si>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</si>
  <si>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</si>
  <si>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</si>
  <si>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</si>
  <si>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</si>
  <si>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</si>
  <si>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</si>
  <si>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</si>
  <si>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</si>
  <si>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</si>
  <si>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</si>
  <si>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</si>
  <si>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</si>
  <si>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</si>
  <si>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</si>
  <si>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</si>
  <si>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</si>
  <si>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</si>
  <si>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</si>
  <si>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</si>
  <si>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</si>
  <si>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</si>
  <si>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</si>
  <si>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</si>
  <si>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</si>
  <si>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</si>
  <si>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</si>
  <si>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</si>
  <si>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</si>
  <si>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</si>
  <si>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</si>
  <si>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</si>
  <si>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</si>
  <si>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</si>
  <si>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</si>
  <si>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</si>
  <si>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</si>
  <si>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</si>
  <si>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</si>
  <si>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</si>
  <si>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</si>
  <si>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</si>
  <si>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</si>
  <si>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</si>
  <si>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</si>
  <si>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</si>
  <si>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</si>
  <si>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</si>
  <si>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</si>
  <si>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</si>
  <si>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</si>
  <si>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</si>
  <si>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</si>
  <si>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</si>
  <si>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</si>
  <si>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</si>
  <si>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</si>
  <si>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</si>
  <si>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</si>
  <si>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</si>
  <si>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</si>
  <si>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</si>
  <si>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</si>
  <si>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</si>
  <si>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</si>
  <si>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</si>
  <si>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</si>
  <si>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</si>
  <si>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</si>
  <si>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</si>
  <si>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</si>
  <si>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</si>
  <si>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</si>
  <si>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</si>
  <si>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</si>
  <si>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</si>
  <si>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</si>
  <si>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</si>
  <si>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</si>
  <si>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</si>
  <si>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</si>
  <si>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</si>
  <si>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</si>
  <si>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</si>
  <si>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</si>
  <si>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</si>
  <si>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</si>
  <si>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</si>
  <si>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</si>
  <si>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</si>
  <si>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</si>
  <si>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</si>
  <si>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</si>
  <si>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</si>
  <si>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</si>
  <si>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</si>
  <si>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</si>
  <si>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</si>
  <si>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</si>
  <si>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</si>
  <si>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</si>
  <si>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</si>
  <si>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</si>
  <si>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</si>
  <si>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</si>
  <si>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</si>
  <si>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</si>
  <si>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</si>
  <si>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</si>
  <si>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</si>
  <si>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</si>
  <si>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</si>
  <si>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</si>
  <si>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</si>
  <si>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</si>
  <si>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</si>
  <si>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</si>
  <si>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</si>
  <si>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</si>
  <si>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</si>
  <si>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</si>
  <si>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</si>
  <si>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</si>
  <si>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</si>
  <si>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</si>
  <si>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</si>
  <si>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</si>
  <si>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</si>
  <si>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</si>
  <si>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</si>
  <si>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</si>
  <si>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</si>
  <si>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</si>
  <si>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</si>
  <si>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</si>
  <si>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</si>
  <si>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</si>
  <si>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</si>
  <si>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</si>
  <si>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</si>
  <si>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</si>
  <si>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</si>
  <si>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</si>
  <si>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</si>
  <si>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</si>
  <si>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</si>
  <si>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</si>
  <si>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</si>
  <si>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</si>
  <si>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</si>
  <si>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</si>
  <si>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</si>
  <si>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</si>
  <si>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</si>
  <si>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</si>
  <si>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</si>
  <si>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</si>
  <si>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</si>
  <si>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</si>
  <si>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</si>
  <si>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</si>
  <si>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</si>
  <si>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</si>
  <si>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</si>
  <si>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</si>
  <si>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</si>
  <si>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</si>
  <si>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</si>
  <si>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</si>
  <si>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</si>
  <si>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</si>
  <si>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</si>
  <si>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</si>
  <si>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</si>
  <si>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</si>
  <si>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</si>
  <si>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</si>
  <si>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</si>
  <si>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</si>
  <si>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</si>
  <si>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</si>
  <si>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</si>
  <si>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</si>
  <si>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</si>
  <si>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</si>
  <si>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</si>
  <si>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</si>
  <si>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</si>
  <si>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</si>
  <si>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</si>
  <si>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</si>
  <si>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</si>
  <si>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</si>
  <si>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</si>
  <si>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</si>
  <si>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</si>
  <si>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</si>
  <si>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</si>
  <si>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</si>
  <si>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</si>
  <si>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</si>
  <si>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</si>
  <si>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</si>
  <si>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</si>
  <si>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</si>
  <si>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</si>
  <si>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</si>
  <si>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</si>
  <si>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</si>
  <si>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</si>
  <si>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</si>
  <si>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</si>
  <si>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</si>
  <si>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</si>
  <si>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</si>
  <si>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</si>
  <si>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</si>
  <si>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</si>
  <si>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</si>
  <si>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</si>
  <si>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</si>
  <si>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</si>
  <si>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</si>
  <si>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</si>
  <si>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</si>
  <si>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</si>
  <si>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</si>
  <si>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</si>
  <si>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</si>
  <si>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</si>
  <si>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</si>
  <si>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</si>
  <si>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</si>
  <si>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</si>
  <si>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</si>
  <si>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</si>
  <si>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</si>
  <si>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</si>
  <si>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</si>
  <si>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</si>
  <si>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</si>
  <si>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</si>
  <si>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</si>
  <si>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</si>
  <si>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</si>
  <si>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</si>
  <si>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</si>
  <si>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</si>
  <si>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</si>
  <si>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</si>
  <si>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</si>
  <si>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</si>
  <si>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</si>
  <si>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</si>
  <si>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</si>
  <si>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</si>
  <si>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</si>
  <si>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</si>
  <si>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</si>
  <si>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</si>
  <si>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</si>
  <si>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</si>
  <si>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</si>
  <si>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</si>
  <si>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</si>
  <si>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</si>
  <si>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</si>
  <si>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</si>
  <si>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</si>
  <si>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</si>
  <si>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</si>
  <si>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</si>
  <si>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</si>
  <si>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</si>
  <si>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</si>
  <si>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</si>
  <si>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</si>
  <si>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</si>
  <si>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</si>
  <si>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</si>
  <si>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</si>
  <si>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</si>
  <si>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</si>
  <si>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</si>
  <si>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</si>
  <si>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</si>
  <si>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</si>
  <si>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</si>
  <si>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</si>
  <si>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</si>
  <si>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</si>
  <si>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</si>
  <si>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</si>
  <si>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</si>
  <si>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</si>
  <si>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</si>
  <si>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</si>
  <si>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</si>
  <si>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</si>
  <si>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</si>
  <si>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</si>
  <si>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</si>
  <si>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</si>
  <si>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</si>
  <si>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</si>
  <si>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</si>
  <si>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</si>
  <si>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</si>
  <si>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</si>
  <si>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</si>
  <si>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</si>
  <si>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</si>
  <si>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</si>
  <si>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</si>
  <si>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</si>
  <si>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</si>
  <si>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</si>
  <si>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</si>
  <si>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</si>
  <si>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</si>
  <si>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</si>
  <si>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</si>
  <si>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</si>
  <si>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</si>
  <si>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</si>
  <si>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</si>
  <si>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</si>
  <si>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</si>
  <si>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</si>
  <si>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</si>
  <si>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</si>
  <si>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</si>
  <si>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</si>
  <si>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</si>
  <si>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</si>
  <si>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</si>
  <si>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</si>
  <si>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</si>
  <si>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</si>
  <si>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</si>
  <si>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</si>
  <si>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</si>
  <si>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</si>
  <si>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</si>
  <si>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</si>
  <si>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</si>
  <si>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</si>
  <si>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</si>
  <si>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</si>
  <si>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</si>
  <si>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</si>
  <si>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</si>
  <si>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</si>
  <si>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</si>
  <si>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</si>
  <si>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</si>
  <si>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</si>
  <si>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</si>
  <si>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</si>
  <si>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</si>
  <si>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</si>
  <si>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</si>
  <si>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</si>
  <si>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</si>
  <si>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</si>
  <si>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</si>
  <si>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</si>
  <si>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</si>
  <si>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</si>
  <si>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</si>
  <si>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</si>
  <si>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</si>
  <si>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</si>
  <si>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</si>
  <si>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</si>
  <si>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</si>
  <si>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</si>
  <si>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</si>
  <si>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</si>
  <si>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</si>
  <si>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</si>
  <si>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</si>
  <si>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</si>
  <si>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</si>
  <si>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</si>
  <si>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</si>
  <si>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</si>
  <si>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</si>
  <si>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</si>
  <si>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</si>
  <si>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</si>
  <si>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</si>
  <si>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</si>
  <si>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</si>
  <si>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</si>
  <si>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</si>
  <si>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</si>
  <si>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</si>
  <si>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</si>
  <si>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</si>
  <si>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</si>
  <si>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</si>
  <si>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</si>
  <si>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</si>
  <si>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</si>
  <si>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</si>
  <si>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</si>
  <si>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</si>
  <si>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</si>
  <si>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</si>
  <si>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</si>
  <si>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</si>
  <si>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</si>
  <si>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</si>
  <si>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</si>
  <si>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</si>
  <si>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</si>
  <si>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</si>
  <si>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</si>
  <si>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</si>
  <si>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</si>
  <si>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</si>
  <si>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</si>
  <si>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</si>
  <si>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</si>
  <si>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</si>
  <si>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</si>
  <si>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</si>
  <si>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</si>
  <si>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</si>
  <si>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</si>
  <si>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</si>
  <si>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</si>
  <si>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</si>
  <si>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</si>
  <si>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</si>
  <si>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</si>
  <si>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</si>
  <si>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</si>
  <si>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</si>
  <si>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</si>
  <si>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</si>
  <si>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</si>
  <si>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</si>
  <si>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</si>
  <si>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</si>
  <si>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</si>
  <si>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</si>
  <si>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</si>
  <si>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</si>
  <si>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</si>
  <si>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</si>
  <si>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</si>
  <si>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</si>
  <si>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</si>
  <si>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</si>
  <si>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</si>
  <si>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</si>
  <si>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</si>
  <si>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</si>
  <si>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</si>
  <si>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</si>
  <si>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</si>
  <si>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</si>
  <si>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</si>
  <si>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</si>
  <si>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</si>
  <si>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</si>
  <si>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</si>
  <si>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</si>
  <si>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</si>
  <si>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</si>
  <si>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</si>
  <si>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</si>
  <si>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</si>
  <si>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</si>
  <si>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</si>
  <si>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</si>
  <si>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</si>
  <si>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</si>
  <si>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</si>
  <si>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</si>
  <si>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</si>
  <si>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</si>
  <si>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</si>
  <si>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</si>
  <si>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</si>
  <si>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</si>
  <si>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</si>
  <si>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</si>
  <si>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</si>
  <si>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</si>
  <si>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</si>
  <si>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</si>
  <si>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</si>
  <si>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</si>
  <si>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</si>
  <si>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</si>
  <si>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</si>
  <si>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</si>
  <si>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</si>
  <si>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</si>
  <si>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</si>
  <si>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</si>
  <si>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</si>
  <si>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</si>
  <si>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</si>
  <si>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</si>
  <si>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</si>
  <si>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</si>
  <si>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</si>
  <si>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</si>
  <si>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</si>
  <si>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</si>
  <si>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</si>
  <si>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</si>
  <si>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</si>
  <si>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</si>
  <si>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</si>
  <si>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</si>
  <si>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</si>
  <si>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</si>
  <si>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</si>
  <si>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</si>
  <si>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</si>
  <si>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</si>
  <si>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</si>
  <si>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</si>
  <si>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</si>
  <si>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</si>
  <si>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</si>
  <si>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</si>
  <si>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</si>
  <si>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</si>
  <si>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</si>
  <si>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</si>
  <si>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</si>
  <si>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</si>
  <si>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</si>
  <si>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</si>
  <si>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</si>
  <si>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</si>
  <si>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</si>
  <si>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</si>
  <si>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</si>
  <si>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</si>
  <si>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</si>
  <si>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</si>
  <si>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</si>
  <si>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</si>
  <si>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</si>
  <si>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</si>
  <si>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</si>
  <si>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</si>
  <si>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</si>
  <si>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</si>
  <si>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</si>
  <si>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</si>
  <si>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</si>
  <si>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</si>
  <si>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</si>
  <si>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</si>
  <si>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</si>
  <si>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</si>
  <si>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</si>
  <si>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</si>
  <si>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</si>
  <si>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</si>
  <si>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</si>
  <si>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</si>
  <si>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</si>
  <si>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</si>
  <si>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</si>
  <si>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</si>
  <si>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</si>
  <si>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</si>
  <si>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</si>
  <si>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</si>
  <si>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</si>
  <si>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</si>
  <si>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</si>
  <si>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</si>
  <si>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</si>
  <si>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</si>
  <si>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</si>
  <si>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</si>
  <si>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</si>
  <si>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</si>
  <si>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</si>
  <si>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</si>
  <si>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</si>
  <si>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</si>
  <si>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</si>
  <si>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</si>
  <si>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</si>
  <si>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</si>
  <si>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</si>
  <si>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</si>
  <si>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</si>
  <si>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</si>
  <si>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</si>
  <si>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</si>
  <si>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</si>
  <si>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</si>
  <si>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</si>
  <si>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</si>
  <si>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</si>
  <si>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</si>
  <si>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</si>
  <si>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</si>
  <si>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</si>
  <si>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</si>
  <si>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</si>
  <si>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</si>
  <si>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</si>
  <si>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</si>
  <si>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</si>
  <si>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</si>
  <si>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</si>
  <si>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</si>
  <si>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</si>
  <si>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</si>
  <si>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</si>
  <si>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</si>
  <si>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</si>
  <si>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</si>
  <si>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</si>
  <si>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</si>
  <si>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</si>
  <si>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</si>
  <si>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</si>
  <si>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</si>
  <si>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</si>
  <si>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</si>
  <si>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</si>
  <si>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</si>
  <si>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</si>
  <si>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</si>
  <si>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</si>
  <si>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</si>
  <si>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</si>
  <si>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</si>
  <si>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</si>
  <si>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</si>
  <si>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</si>
  <si>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</si>
  <si>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</si>
  <si>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</si>
  <si>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</si>
  <si>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</si>
  <si>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</si>
  <si>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</si>
  <si>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</si>
  <si>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</si>
  <si>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</si>
  <si>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</si>
  <si>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</si>
  <si>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</si>
  <si>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</si>
  <si>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</si>
  <si>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</si>
  <si>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</si>
  <si>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</si>
  <si>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</si>
  <si>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</si>
  <si>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</si>
  <si>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</si>
  <si>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</si>
  <si>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</si>
  <si>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</si>
  <si>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</si>
  <si>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</si>
  <si>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</si>
  <si>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</si>
  <si>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</si>
  <si>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</si>
  <si>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</si>
  <si>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</si>
  <si>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</si>
  <si>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</si>
  <si>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</si>
  <si>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</si>
  <si>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</si>
  <si>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</si>
  <si>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</si>
  <si>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</si>
  <si>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</si>
  <si>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</si>
  <si>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</si>
  <si>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</si>
  <si>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</si>
  <si>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</si>
  <si>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</si>
  <si>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</si>
  <si>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</si>
  <si>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</si>
  <si>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</si>
  <si>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</si>
  <si>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</si>
  <si>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</si>
  <si>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</si>
  <si>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</si>
  <si>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</si>
  <si>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</si>
  <si>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</si>
  <si>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</si>
  <si>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</si>
  <si>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</si>
  <si>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</si>
  <si>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</si>
  <si>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</si>
  <si>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</si>
  <si>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</si>
  <si>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</si>
  <si>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</si>
  <si>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</si>
  <si>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</si>
  <si>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</si>
  <si>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</si>
  <si>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</si>
  <si>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</si>
  <si>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</si>
  <si>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</si>
  <si>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</si>
  <si>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</si>
  <si>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</si>
  <si>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</si>
  <si>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</si>
  <si>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</si>
  <si>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</si>
  <si>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</si>
  <si>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</si>
  <si>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</si>
  <si>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</si>
  <si>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</si>
  <si>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</si>
  <si>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</si>
  <si>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</si>
  <si>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</si>
  <si>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</si>
  <si>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</si>
  <si>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</si>
  <si>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</si>
  <si>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</si>
  <si>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</si>
  <si>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</si>
  <si>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</si>
  <si>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</si>
  <si>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</si>
  <si>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</si>
  <si>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</si>
  <si>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</si>
  <si>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</si>
  <si>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</si>
  <si>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</si>
  <si>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</si>
  <si>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</si>
  <si>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</si>
  <si>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</si>
  <si>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</si>
  <si>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</si>
  <si>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</si>
  <si>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</si>
  <si>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</si>
  <si>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</si>
  <si>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</si>
  <si>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</si>
  <si>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</si>
  <si>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</si>
  <si>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</si>
  <si>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</si>
  <si>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</si>
  <si>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</si>
  <si>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</si>
  <si>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</si>
  <si>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</si>
  <si>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</si>
  <si>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</si>
  <si>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</si>
  <si>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</si>
  <si>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</si>
  <si>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</si>
  <si>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</si>
  <si>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</si>
  <si>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</si>
  <si>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</si>
  <si>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</si>
  <si>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</si>
  <si>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</si>
  <si>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</si>
  <si>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</si>
  <si>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</si>
  <si>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</si>
  <si>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</si>
  <si>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</si>
  <si>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</si>
  <si>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</si>
  <si>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</si>
  <si>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</si>
  <si>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</si>
  <si>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</si>
  <si>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</si>
  <si>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</si>
  <si>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</si>
  <si>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</si>
  <si>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</si>
  <si>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</si>
  <si>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</si>
  <si>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</si>
  <si>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</si>
  <si>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</si>
  <si>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</si>
  <si>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</si>
  <si>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</si>
  <si>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</si>
  <si>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</si>
  <si>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</si>
  <si>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</si>
  <si>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</si>
  <si>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</si>
  <si>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</si>
  <si>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</si>
  <si>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</si>
  <si>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</si>
  <si>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</si>
  <si>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</si>
  <si>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</si>
  <si>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</si>
  <si>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</si>
  <si>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</si>
  <si>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</si>
  <si>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</si>
  <si>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</si>
  <si>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</si>
  <si>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</si>
  <si>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</si>
  <si>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</si>
  <si>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</si>
  <si>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</si>
  <si>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</si>
  <si>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</si>
  <si>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</si>
  <si>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</si>
  <si>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</si>
  <si>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</si>
  <si>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</si>
  <si>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</si>
  <si>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</si>
  <si>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</si>
  <si>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</si>
  <si>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</si>
  <si>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</si>
  <si>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</si>
  <si>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</si>
  <si>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</si>
  <si>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</si>
  <si>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</si>
  <si>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</si>
  <si>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</si>
  <si>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</si>
  <si>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</si>
  <si>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</si>
  <si>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</si>
  <si>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</si>
  <si>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</si>
  <si>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</si>
  <si>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</si>
  <si>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</si>
  <si>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</si>
  <si>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</si>
  <si>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</si>
  <si>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</si>
  <si>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</si>
  <si>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</si>
  <si>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</si>
  <si>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</si>
  <si>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</si>
  <si>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</si>
  <si>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</si>
  <si>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</si>
  <si>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</si>
  <si>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</si>
  <si>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</si>
  <si>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</si>
  <si>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</si>
  <si>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</si>
  <si>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</si>
  <si>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</si>
  <si>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</si>
  <si>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</si>
  <si>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</si>
  <si>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</si>
  <si>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</si>
  <si>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</si>
  <si>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</si>
  <si>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</si>
  <si>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</si>
  <si>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</si>
  <si>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</si>
  <si>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</si>
  <si>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</si>
  <si>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</si>
  <si>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</si>
  <si>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</si>
  <si>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</si>
  <si>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</si>
  <si>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</si>
  <si>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</si>
  <si>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</si>
  <si>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</si>
  <si>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</si>
  <si>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</si>
  <si>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</si>
  <si>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</si>
  <si>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</si>
  <si>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</si>
  <si>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</si>
  <si>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</si>
  <si>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</si>
  <si>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</si>
  <si>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</si>
  <si>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</si>
  <si>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</si>
  <si>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</si>
  <si>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</si>
  <si>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</si>
  <si>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</si>
  <si>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</si>
  <si>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</si>
  <si>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</si>
  <si>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</si>
  <si>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</si>
  <si>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</si>
  <si>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</si>
  <si>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</si>
  <si>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</si>
  <si>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</si>
  <si>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</si>
  <si>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</si>
  <si>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</si>
  <si>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</si>
  <si>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</si>
  <si>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</si>
  <si>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</si>
  <si>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</si>
  <si>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</si>
  <si>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</si>
  <si>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</si>
  <si>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</si>
  <si>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</si>
  <si>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</si>
  <si>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</si>
  <si>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</si>
  <si>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</si>
  <si>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</si>
  <si>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</si>
  <si>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</si>
  <si>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</si>
  <si>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</si>
  <si>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</si>
  <si>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</si>
  <si>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</si>
  <si>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</si>
  <si>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</si>
  <si>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</si>
  <si>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</si>
  <si>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</si>
  <si>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</si>
  <si>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</si>
  <si>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</si>
  <si>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</si>
  <si>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</si>
  <si>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</si>
  <si>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</si>
  <si>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</si>
  <si>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</si>
  <si>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</si>
  <si>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</si>
  <si>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</si>
  <si>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</si>
  <si>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</si>
  <si>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</si>
  <si>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</si>
  <si>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</si>
  <si>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</si>
  <si>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</si>
  <si>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</si>
  <si>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</si>
  <si>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</si>
  <si>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</si>
  <si>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</si>
  <si>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</si>
  <si>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</si>
  <si>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</si>
  <si>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</si>
  <si>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</si>
  <si>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</si>
  <si>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</si>
  <si>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</si>
  <si>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</si>
  <si>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</si>
  <si>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</si>
  <si>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</si>
  <si>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</si>
  <si>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</si>
  <si>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</si>
  <si>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</si>
  <si>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</si>
  <si>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</si>
  <si>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</si>
  <si>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</si>
  <si>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</si>
  <si>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</si>
  <si>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</si>
  <si>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</si>
  <si>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</si>
  <si>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</si>
  <si>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</si>
  <si>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</si>
  <si>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</si>
  <si>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</si>
  <si>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</si>
  <si>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</si>
  <si>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</si>
  <si>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</si>
  <si>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</si>
  <si>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</si>
  <si>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</si>
  <si>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</si>
  <si>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</si>
  <si>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</si>
  <si>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</si>
  <si>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</si>
  <si>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</si>
  <si>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</si>
  <si>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</si>
  <si>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</si>
  <si>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</si>
  <si>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</si>
  <si>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</si>
  <si>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</si>
  <si>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</si>
  <si>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</si>
  <si>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</si>
  <si>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</si>
  <si>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</si>
  <si>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</si>
  <si>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</si>
  <si>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</si>
  <si>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</si>
  <si>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</si>
  <si>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</si>
  <si>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</si>
  <si>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</si>
  <si>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</si>
  <si>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</si>
  <si>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</si>
  <si>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</si>
  <si>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</si>
  <si>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</si>
  <si>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</si>
  <si>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</si>
  <si>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</si>
  <si>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</si>
  <si>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</si>
  <si>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</si>
  <si>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</si>
  <si>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</si>
  <si>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</si>
  <si>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</si>
  <si>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</si>
  <si>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</si>
  <si>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</si>
  <si>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</si>
  <si>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</si>
  <si>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</si>
  <si>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</si>
  <si>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</si>
  <si>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</si>
  <si>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</si>
  <si>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</si>
  <si>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</si>
  <si>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</si>
  <si>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</si>
  <si>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</si>
  <si>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</si>
  <si>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</si>
  <si>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</si>
  <si>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</si>
  <si>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</si>
  <si>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</si>
  <si>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</si>
  <si>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</si>
  <si>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</si>
  <si>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</si>
  <si>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</si>
  <si>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</si>
  <si>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</si>
  <si>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</si>
  <si>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</si>
  <si>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</si>
  <si>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</si>
  <si>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</si>
  <si>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</si>
  <si>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</si>
  <si>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</si>
  <si>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</si>
  <si>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</si>
  <si>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</si>
  <si>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</si>
  <si>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</si>
  <si>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</si>
  <si>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</si>
  <si>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</si>
  <si>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</si>
  <si>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</si>
  <si>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</si>
  <si>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</si>
  <si>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</si>
  <si>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</si>
  <si>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</si>
  <si>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</si>
  <si>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</si>
  <si>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</si>
  <si>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</si>
  <si>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</si>
  <si>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</si>
  <si>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</si>
  <si>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</si>
  <si>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</si>
  <si>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</si>
  <si>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</si>
  <si>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</si>
  <si>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</si>
  <si>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</si>
  <si>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</si>
  <si>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</si>
  <si>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</si>
  <si>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</si>
  <si>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</si>
  <si>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</si>
  <si>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</si>
  <si>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</si>
  <si>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</si>
  <si>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</si>
  <si>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</si>
  <si>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</si>
  <si>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</si>
  <si>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</si>
  <si>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</si>
  <si>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</si>
  <si>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</si>
  <si>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</si>
  <si>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</si>
  <si>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</si>
  <si>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</si>
  <si>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</si>
  <si>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</si>
  <si>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</si>
  <si>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</si>
  <si>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</si>
  <si>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</si>
  <si>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</si>
  <si>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</si>
  <si>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</si>
  <si>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</si>
  <si>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</si>
  <si>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</si>
  <si>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</si>
  <si>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</si>
  <si>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</si>
  <si>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</si>
  <si>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</si>
  <si>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</si>
  <si>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</si>
  <si>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</si>
  <si>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</si>
  <si>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</si>
  <si>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</si>
  <si>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</si>
  <si>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</si>
  <si>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</si>
  <si>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</si>
  <si>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</si>
  <si>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</si>
  <si>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</si>
  <si>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</si>
  <si>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</si>
  <si>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</si>
  <si>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</si>
  <si>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</si>
  <si>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</si>
  <si>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</si>
  <si>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</si>
  <si>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</si>
  <si>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</si>
  <si>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</si>
  <si>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</si>
  <si>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</si>
  <si>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</si>
  <si>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</si>
  <si>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</si>
  <si>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</si>
  <si>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</si>
  <si>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</si>
  <si>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</si>
  <si>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</si>
  <si>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</si>
  <si>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</si>
  <si>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</si>
  <si>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</si>
  <si>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</si>
  <si>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</si>
  <si>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</si>
  <si>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</si>
  <si>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</si>
  <si>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</si>
  <si>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</si>
  <si>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</si>
  <si>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</si>
  <si>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</si>
  <si>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</si>
  <si>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</si>
  <si>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</si>
  <si>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</si>
  <si>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</si>
  <si>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</si>
  <si>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</si>
  <si>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</si>
  <si>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</si>
  <si>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</si>
  <si>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</si>
  <si>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</si>
  <si>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</si>
  <si>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</si>
  <si>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</si>
  <si>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</si>
  <si>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</si>
  <si>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</si>
  <si>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</si>
  <si>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</si>
  <si>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</si>
  <si>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</si>
  <si>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</si>
  <si>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</si>
  <si>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</si>
  <si>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</si>
  <si>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</si>
  <si>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</si>
  <si>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</si>
  <si>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</si>
  <si>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</si>
  <si>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</si>
  <si>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</si>
  <si>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</si>
  <si>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</si>
  <si>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</si>
  <si>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</si>
  <si>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</si>
  <si>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</si>
  <si>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</si>
  <si>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</si>
  <si>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</si>
  <si>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</si>
  <si>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</si>
  <si>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</si>
  <si>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</si>
  <si>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</si>
  <si>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</si>
  <si>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</si>
  <si>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</si>
  <si>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</si>
  <si>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</si>
  <si>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</si>
  <si>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</si>
  <si>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</si>
  <si>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</si>
  <si>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</si>
  <si>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</si>
  <si>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</si>
  <si>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</si>
  <si>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</si>
  <si>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</si>
  <si>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</si>
  <si>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</si>
  <si>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</si>
  <si>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</si>
  <si>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</si>
  <si>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</si>
  <si>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</si>
  <si>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</si>
  <si>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</si>
  <si>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</si>
  <si>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</si>
  <si>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</si>
  <si>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</si>
  <si>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</si>
  <si>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</si>
  <si>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</si>
  <si>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</si>
  <si>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</si>
  <si>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</si>
  <si>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</si>
  <si>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</si>
  <si>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</si>
  <si>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</si>
  <si>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</si>
  <si>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</si>
  <si>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</si>
  <si>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</si>
  <si>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</si>
  <si>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</si>
  <si>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</si>
  <si>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</si>
  <si>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</si>
  <si>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</si>
  <si>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</si>
  <si>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</si>
  <si>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</si>
  <si>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</si>
  <si>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</si>
  <si>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</si>
  <si>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</si>
  <si>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</si>
  <si>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</si>
  <si>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</si>
  <si>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</si>
  <si>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</si>
  <si>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</si>
  <si>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</si>
  <si>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</si>
  <si>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</si>
  <si>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</si>
  <si>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</si>
  <si>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</si>
  <si>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</si>
  <si>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</si>
  <si>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</si>
  <si>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</si>
  <si>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</si>
  <si>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</si>
  <si>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</si>
  <si>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</si>
  <si>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</si>
  <si>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</si>
  <si>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</si>
  <si>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</si>
  <si>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</si>
  <si>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</si>
  <si>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</si>
  <si>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</si>
  <si>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</si>
  <si>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</si>
  <si>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</si>
  <si>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</si>
  <si>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</si>
  <si>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</si>
  <si>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</si>
  <si>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</si>
  <si>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</si>
  <si>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</si>
  <si>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</si>
  <si>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</si>
  <si>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</si>
  <si>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</si>
  <si>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</si>
  <si>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</si>
  <si>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</si>
  <si>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</si>
  <si>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</si>
  <si>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</si>
  <si>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</si>
  <si>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</si>
  <si>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</si>
  <si>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</si>
  <si>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</si>
  <si>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</si>
  <si>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</si>
  <si>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</si>
  <si>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</si>
  <si>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</si>
  <si>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</si>
  <si>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</si>
  <si>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</si>
  <si>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</si>
  <si>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</si>
  <si>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</si>
  <si>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</si>
  <si>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</si>
  <si>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</si>
  <si>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</si>
  <si>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</si>
  <si>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</si>
  <si>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</si>
  <si>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</si>
  <si>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</si>
  <si>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</si>
  <si>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</si>
  <si>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</si>
  <si>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</si>
  <si>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</si>
  <si>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</si>
  <si>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</si>
  <si>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</si>
  <si>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</si>
  <si>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</si>
  <si>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</si>
  <si>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</si>
  <si>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</si>
  <si>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</si>
  <si>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</si>
  <si>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</si>
  <si>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</si>
  <si>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</si>
  <si>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</si>
  <si>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</si>
  <si>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</si>
  <si>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</si>
  <si>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</si>
  <si>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</si>
  <si>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</si>
  <si>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</si>
  <si>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</si>
  <si>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</si>
  <si>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</si>
  <si>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</si>
  <si>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</si>
  <si>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</si>
  <si>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</si>
  <si>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</si>
  <si>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</si>
  <si>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</si>
  <si>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</si>
  <si>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</si>
  <si>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</si>
  <si>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</si>
  <si>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</si>
  <si>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</si>
  <si>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</si>
  <si>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</si>
  <si>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</si>
  <si>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</si>
  <si>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</si>
  <si>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</si>
  <si>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</si>
  <si>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</si>
  <si>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</si>
  <si>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</si>
  <si>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</si>
  <si>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</si>
  <si>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</si>
  <si>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</si>
  <si>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</si>
  <si>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</si>
  <si>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</si>
  <si>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</si>
  <si>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</si>
  <si>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</si>
  <si>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</si>
  <si>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</si>
  <si>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</si>
  <si>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</si>
  <si>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</si>
  <si>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</si>
  <si>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</si>
  <si>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</si>
  <si>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</si>
  <si>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</si>
  <si>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</si>
  <si>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</si>
  <si>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</si>
  <si>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</si>
  <si>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</si>
  <si>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</si>
  <si>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</si>
  <si>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</si>
  <si>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</si>
  <si>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</si>
  <si>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</si>
  <si>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</si>
  <si>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</si>
  <si>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</si>
  <si>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</si>
  <si>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</si>
  <si>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</si>
  <si>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</si>
  <si>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</si>
  <si>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</si>
  <si>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</si>
  <si>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</si>
  <si>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</si>
  <si>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</si>
  <si>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</si>
  <si>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</si>
  <si>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</si>
  <si>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</si>
  <si>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</si>
  <si>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</si>
  <si>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</si>
  <si>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</si>
  <si>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</si>
  <si>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</si>
  <si>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</si>
  <si>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</si>
  <si>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</si>
  <si>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</si>
  <si>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</si>
  <si>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</si>
  <si>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</si>
  <si>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</si>
  <si>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</si>
  <si>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</si>
  <si>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</si>
  <si>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</si>
  <si>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</si>
  <si>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</si>
  <si>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</si>
  <si>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</si>
  <si>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</si>
  <si>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</si>
  <si>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</si>
  <si>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</si>
  <si>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</si>
  <si>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</si>
  <si>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</si>
  <si>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</si>
  <si>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</si>
  <si>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</si>
  <si>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</si>
  <si>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</si>
  <si>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</si>
  <si>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</si>
  <si>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</si>
  <si>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</si>
  <si>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</si>
  <si>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</si>
  <si>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</si>
  <si>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</si>
  <si>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</si>
  <si>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</si>
  <si>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</si>
  <si>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</si>
  <si>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</si>
  <si>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</si>
  <si>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</si>
  <si>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</si>
  <si>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</si>
  <si>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</si>
  <si>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</si>
  <si>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</si>
  <si>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</si>
  <si>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</si>
  <si>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</si>
  <si>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</si>
  <si>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</si>
  <si>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</si>
  <si>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</si>
  <si>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</si>
  <si>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</si>
  <si>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</si>
  <si>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</si>
  <si>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</si>
  <si>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</si>
  <si>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</si>
  <si>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</si>
  <si>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</si>
  <si>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</si>
  <si>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</si>
  <si>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</si>
  <si>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</si>
  <si>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</si>
  <si>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</si>
  <si>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</si>
  <si>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</si>
  <si>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</si>
  <si>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</si>
  <si>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</si>
  <si>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</si>
  <si>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</si>
  <si>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</si>
  <si>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</si>
  <si>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</si>
  <si>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</si>
  <si>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</si>
  <si>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</si>
  <si>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</si>
  <si>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</si>
  <si>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</si>
  <si>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</si>
  <si>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</si>
  <si>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</si>
  <si>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</si>
  <si>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</si>
  <si>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</si>
  <si>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</si>
  <si>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</si>
  <si>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</si>
  <si>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</si>
  <si>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</si>
  <si>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</si>
  <si>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</si>
  <si>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</si>
  <si>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</si>
  <si>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</si>
  <si>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</si>
  <si>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</si>
  <si>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</si>
  <si>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</si>
  <si>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</si>
  <si>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</si>
  <si>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</si>
  <si>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</si>
  <si>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</si>
  <si>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</si>
  <si>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</si>
  <si>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</si>
  <si>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</si>
  <si>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</si>
  <si>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</si>
  <si>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</si>
  <si>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</si>
  <si>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</si>
  <si>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</si>
  <si>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</si>
  <si>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</si>
  <si>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</si>
  <si>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</si>
  <si>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</si>
  <si>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</si>
  <si>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</si>
  <si>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</si>
  <si>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</si>
  <si>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</si>
  <si>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</si>
  <si>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</si>
  <si>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</si>
  <si>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</si>
  <si>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</si>
  <si>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</si>
  <si>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</si>
  <si>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</si>
  <si>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</si>
  <si>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</si>
  <si>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</si>
  <si>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</si>
  <si>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</si>
  <si>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</si>
  <si>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</si>
  <si>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</si>
  <si>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</si>
  <si>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</si>
  <si>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</si>
  <si>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</si>
  <si>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</si>
  <si>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</si>
  <si>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</si>
  <si>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</si>
  <si>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</si>
  <si>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</si>
  <si>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</si>
  <si>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</si>
  <si>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</si>
  <si>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</si>
  <si>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</si>
  <si>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</si>
  <si>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</si>
  <si>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</si>
  <si>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</si>
  <si>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</si>
  <si>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</si>
  <si>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</si>
  <si>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</si>
  <si>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</si>
  <si>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</si>
  <si>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</si>
  <si>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</si>
  <si>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</si>
  <si>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</si>
  <si>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</si>
  <si>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</si>
  <si>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</si>
  <si>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</si>
  <si>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</si>
  <si>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</si>
  <si>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</si>
  <si>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</si>
  <si>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</si>
  <si>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</si>
  <si>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</si>
  <si>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</si>
  <si>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</si>
  <si>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</si>
  <si>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</si>
  <si>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</si>
  <si>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</si>
  <si>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</si>
  <si>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</si>
  <si>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</si>
  <si>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</si>
  <si>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</si>
  <si>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</si>
  <si>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</si>
  <si>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</si>
  <si>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</si>
  <si>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</si>
  <si>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</si>
  <si>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</si>
  <si>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</si>
  <si>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</si>
  <si>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</si>
  <si>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</si>
  <si>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</si>
  <si>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</si>
  <si>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</si>
  <si>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</si>
  <si>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</si>
  <si>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</si>
  <si>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</si>
  <si>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</si>
  <si>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</si>
  <si>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</si>
  <si>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</si>
  <si>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</si>
  <si>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</si>
  <si>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</si>
  <si>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</si>
  <si>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</si>
  <si>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</si>
  <si>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</si>
  <si>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</si>
  <si>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</si>
  <si>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</si>
  <si>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</si>
  <si>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</si>
  <si>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</si>
  <si>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</si>
  <si>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</si>
  <si>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</si>
  <si>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</si>
  <si>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</si>
  <si>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</si>
  <si>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</si>
  <si>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</si>
  <si>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</si>
  <si>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</si>
  <si>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</si>
  <si>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</si>
  <si>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</si>
  <si>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</si>
  <si>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</si>
  <si>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</si>
  <si>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</si>
  <si>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</si>
  <si>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</si>
  <si>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</si>
  <si>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</si>
  <si>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</si>
  <si>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</si>
  <si>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</si>
  <si>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</si>
  <si>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</si>
  <si>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</si>
  <si>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</si>
  <si>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</si>
  <si>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</si>
  <si>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</si>
  <si>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</si>
  <si>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</si>
  <si>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</si>
  <si>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</si>
  <si>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</si>
  <si>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</si>
  <si>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</si>
  <si>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</si>
  <si>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</si>
  <si>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</si>
  <si>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</si>
  <si>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</si>
  <si>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</si>
  <si>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</si>
  <si>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</si>
  <si>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</si>
  <si>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</si>
  <si>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</si>
  <si>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</si>
  <si>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</si>
  <si>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</si>
  <si>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</si>
  <si>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</si>
  <si>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</si>
  <si>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</si>
  <si>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</si>
  <si>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</si>
  <si>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</si>
  <si>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</si>
  <si>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</si>
  <si>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</si>
  <si>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</si>
  <si>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</si>
  <si>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</si>
  <si>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</si>
  <si>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</si>
  <si>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</si>
  <si>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</si>
  <si>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</si>
  <si>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</si>
  <si>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</si>
  <si>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</si>
  <si>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</si>
  <si>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</si>
  <si>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</si>
  <si>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</si>
  <si>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</si>
  <si>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</si>
  <si>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</si>
  <si>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</si>
  <si>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</si>
  <si>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</si>
  <si>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</si>
  <si>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</si>
  <si>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</si>
  <si>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</si>
  <si>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</si>
  <si>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</si>
  <si>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</si>
  <si>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</si>
  <si>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</si>
  <si>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</si>
  <si>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</si>
  <si>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</si>
  <si>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</si>
  <si>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</si>
  <si>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</si>
  <si>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</si>
  <si>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</si>
  <si>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</si>
  <si>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</si>
  <si>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</si>
  <si>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</si>
  <si>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</si>
  <si>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</si>
  <si>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</si>
  <si>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</si>
  <si>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</si>
  <si>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</si>
  <si>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</si>
  <si>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</si>
  <si>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</si>
  <si>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</si>
  <si>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</si>
  <si>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</si>
  <si>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</si>
  <si>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</si>
  <si>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</si>
  <si>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</si>
  <si>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</si>
  <si>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</si>
  <si>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</si>
  <si>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</si>
  <si>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</si>
  <si>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</si>
  <si>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</si>
  <si>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</si>
  <si>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</si>
  <si>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</si>
  <si>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</si>
  <si>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</si>
  <si>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</si>
  <si>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</si>
  <si>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</si>
  <si>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</si>
  <si>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</si>
  <si>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</si>
  <si>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</si>
  <si>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</si>
  <si>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</si>
  <si>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</si>
  <si>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</si>
  <si>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</si>
  <si>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</si>
  <si>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</si>
  <si>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</si>
  <si>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</si>
  <si>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</si>
  <si>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</si>
  <si>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</si>
  <si>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</si>
  <si>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</si>
  <si>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</si>
  <si>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</si>
  <si>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</si>
  <si>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</si>
  <si>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</si>
  <si>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</si>
  <si>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</si>
  <si>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</si>
  <si>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</si>
  <si>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</si>
  <si>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</si>
  <si>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</si>
  <si>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</si>
  <si>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</si>
  <si>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</si>
  <si>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</si>
  <si>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</si>
  <si>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</si>
  <si>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</si>
  <si>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</si>
  <si>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</si>
  <si>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</si>
  <si>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</si>
  <si>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</si>
  <si>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</si>
  <si>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</si>
  <si>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</si>
  <si>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</si>
  <si>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</si>
  <si>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</si>
  <si>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</si>
  <si>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</si>
  <si>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</si>
  <si>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</si>
  <si>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</si>
  <si>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</si>
  <si>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</si>
  <si>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</si>
  <si>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</si>
  <si>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</si>
  <si>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</si>
  <si>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</si>
  <si>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</si>
  <si>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</si>
  <si>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</si>
  <si>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</si>
  <si>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</si>
  <si>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</si>
  <si>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</si>
  <si>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</si>
  <si>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</si>
  <si>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</si>
  <si>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</si>
  <si>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</si>
  <si>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</si>
  <si>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</si>
  <si>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</si>
  <si>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</si>
  <si>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</si>
  <si>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</si>
  <si>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</si>
  <si>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</si>
  <si>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</si>
  <si>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</si>
  <si>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</si>
  <si>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</si>
  <si>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</si>
  <si>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</si>
  <si>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</si>
  <si>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</si>
  <si>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</si>
  <si>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</si>
  <si>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</si>
  <si>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</si>
  <si>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</si>
  <si>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</si>
  <si>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</si>
  <si>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</si>
  <si>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</si>
  <si>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</si>
  <si>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</si>
  <si>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</si>
  <si>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</si>
  <si>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</si>
  <si>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</si>
  <si>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</si>
  <si>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</si>
  <si>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</si>
  <si>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</si>
  <si>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</si>
  <si>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</si>
  <si>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</si>
  <si>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</si>
  <si>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</si>
  <si>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</si>
  <si>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</si>
  <si>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</si>
  <si>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</si>
  <si>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</si>
  <si>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</si>
  <si>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</si>
  <si>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</si>
  <si>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</si>
  <si>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</si>
  <si>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</si>
  <si>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</si>
  <si>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</si>
  <si>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</si>
  <si>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</si>
  <si>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</si>
  <si>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</si>
  <si>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</si>
  <si>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</si>
  <si>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</si>
  <si>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</si>
  <si>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</si>
  <si>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</si>
  <si>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</si>
  <si>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</si>
  <si>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</si>
  <si>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</si>
  <si>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</si>
  <si>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</si>
  <si>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</si>
  <si>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</si>
  <si>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</si>
  <si>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</si>
  <si>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</si>
  <si>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</si>
  <si>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</si>
  <si>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</si>
  <si>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</si>
  <si>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</si>
  <si>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</si>
  <si>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</si>
  <si>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</si>
  <si>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</si>
  <si>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</si>
  <si>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</si>
  <si>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</si>
  <si>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</si>
  <si>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</si>
  <si>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</si>
  <si>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</si>
  <si>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</si>
  <si>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</si>
  <si>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</si>
  <si>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</si>
  <si>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</si>
  <si>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</si>
  <si>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</si>
  <si>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</si>
  <si>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</si>
  <si>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</si>
  <si>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</si>
  <si>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</si>
  <si>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</si>
  <si>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</si>
  <si>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</si>
  <si>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</si>
  <si>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</si>
  <si>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</si>
  <si>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</si>
  <si>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</si>
  <si>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</si>
  <si>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</si>
  <si>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</si>
  <si>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</si>
  <si>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</si>
  <si>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</si>
  <si>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</si>
  <si>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</si>
  <si>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</si>
  <si>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</si>
  <si>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</si>
  <si>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</si>
  <si>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</si>
  <si>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</si>
  <si>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</si>
  <si>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</si>
  <si>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</si>
  <si>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</si>
  <si>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</si>
  <si>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</si>
  <si>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</si>
  <si>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</si>
  <si>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</si>
  <si>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</si>
  <si>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</si>
  <si>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</si>
  <si>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</si>
  <si>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</si>
  <si>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</si>
  <si>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</si>
  <si>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</si>
  <si>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</si>
  <si>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</si>
  <si>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</si>
  <si>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</si>
  <si>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</si>
  <si>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</si>
  <si>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</si>
  <si>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</si>
  <si>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</si>
  <si>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</si>
  <si>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</si>
  <si>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</si>
  <si>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</si>
  <si>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</si>
  <si>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</si>
  <si>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</si>
  <si>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</si>
  <si>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</si>
  <si>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</si>
  <si>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</si>
  <si>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</si>
  <si>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</si>
  <si>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</si>
  <si>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</si>
  <si>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</si>
  <si>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</si>
  <si>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</si>
  <si>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</si>
  <si>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</si>
  <si>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</si>
  <si>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</si>
  <si>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</si>
  <si>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</si>
  <si>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</si>
  <si>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</si>
  <si>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</si>
  <si>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</si>
  <si>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</si>
  <si>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</si>
  <si>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</si>
  <si>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</si>
  <si>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</si>
  <si>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</si>
  <si>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</si>
  <si>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</si>
  <si>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</si>
  <si>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</si>
  <si>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</si>
  <si>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</si>
  <si>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</si>
  <si>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</si>
  <si>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</si>
  <si>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</si>
  <si>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</si>
  <si>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</si>
  <si>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</si>
  <si>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</si>
  <si>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</si>
  <si>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</si>
  <si>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</si>
  <si>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</si>
  <si>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</si>
  <si>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</si>
  <si>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</si>
  <si>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</si>
  <si>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</si>
  <si>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</si>
  <si>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</si>
  <si>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</si>
  <si>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</si>
  <si>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</si>
  <si>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</si>
  <si>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</si>
  <si>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</si>
  <si>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</si>
  <si>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</si>
  <si>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</si>
  <si>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</si>
  <si>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</si>
  <si>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</si>
  <si>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</si>
  <si>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</si>
  <si>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</si>
  <si>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</si>
  <si>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</si>
  <si>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</si>
  <si>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</si>
  <si>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</si>
  <si>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</si>
  <si>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</si>
  <si>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</si>
  <si>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</si>
  <si>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</si>
  <si>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</si>
  <si>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</si>
  <si>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</si>
  <si>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</si>
  <si>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</si>
  <si>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</si>
  <si>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</si>
  <si>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</si>
  <si>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</si>
  <si>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</si>
  <si>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</si>
  <si>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</si>
  <si>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</si>
  <si>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</si>
  <si>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</si>
  <si>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</si>
  <si>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</si>
  <si>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</si>
  <si>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</si>
  <si>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</si>
  <si>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</si>
  <si>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</si>
  <si>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</si>
  <si>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</si>
  <si>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</si>
  <si>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</si>
  <si>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</si>
  <si>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</si>
  <si>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</si>
  <si>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</si>
  <si>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</si>
  <si>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</si>
  <si>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</si>
  <si>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</si>
  <si>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</si>
  <si>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</si>
  <si>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</si>
  <si>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</si>
  <si>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</si>
  <si>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</si>
  <si>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</si>
  <si>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</si>
  <si>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</si>
  <si>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</si>
  <si>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</si>
  <si>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</si>
  <si>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</si>
  <si>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</si>
  <si>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</si>
  <si>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</si>
  <si>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</si>
  <si>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</si>
  <si>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</si>
  <si>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</si>
  <si>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</si>
  <si>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</si>
  <si>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</si>
  <si>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</si>
  <si>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</si>
  <si>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</si>
  <si>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</si>
  <si>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</si>
  <si>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</si>
  <si>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</si>
  <si>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</si>
  <si>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</si>
  <si>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</si>
  <si>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</si>
  <si>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</si>
  <si>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</si>
  <si>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</si>
  <si>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</si>
  <si>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</si>
  <si>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</si>
  <si>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</si>
  <si>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</si>
  <si>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</si>
  <si>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</si>
  <si>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</si>
  <si>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</si>
  <si>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</si>
  <si>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</si>
  <si>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</si>
  <si>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</si>
  <si>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</si>
  <si>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</si>
  <si>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</si>
  <si>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</si>
  <si>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</si>
  <si>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</si>
  <si>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</si>
  <si>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</si>
  <si>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</si>
  <si>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</si>
  <si>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</si>
  <si>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</si>
  <si>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</si>
  <si>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</si>
  <si>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</si>
  <si>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</si>
  <si>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</si>
  <si>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</si>
  <si>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</si>
  <si>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</si>
  <si>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</si>
  <si>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</si>
  <si>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</si>
  <si>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</si>
  <si>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</si>
  <si>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</si>
  <si>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</si>
  <si>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</si>
  <si>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</si>
  <si>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</si>
  <si>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</si>
  <si>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</si>
  <si>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</si>
  <si>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</si>
  <si>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</si>
  <si>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</si>
  <si>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</si>
  <si>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</si>
  <si>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</si>
  <si>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</si>
  <si>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</si>
  <si>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</si>
  <si>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</si>
  <si>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</si>
  <si>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</si>
  <si>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</si>
  <si>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</si>
  <si>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</si>
  <si>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</si>
  <si>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</si>
  <si>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</si>
  <si>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</si>
  <si>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</si>
  <si>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</si>
  <si>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</si>
  <si>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</si>
  <si>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</si>
  <si>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</si>
  <si>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</si>
  <si>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</si>
  <si>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</si>
  <si>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</si>
  <si>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</si>
  <si>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</si>
  <si>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</si>
  <si>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</si>
  <si>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</si>
  <si>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</si>
  <si>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</si>
  <si>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</si>
  <si>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</si>
  <si>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</si>
  <si>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</si>
  <si>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</si>
  <si>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</si>
  <si>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</si>
  <si>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</si>
  <si>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</si>
  <si>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</si>
  <si>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</si>
  <si>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</si>
  <si>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</si>
  <si>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</si>
  <si>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</si>
  <si>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</si>
  <si>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</si>
  <si>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</si>
  <si>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</si>
  <si>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</si>
  <si>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</si>
  <si>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</si>
  <si>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</si>
  <si>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</si>
  <si>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</si>
  <si>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</si>
  <si>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</si>
  <si>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</si>
  <si>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</si>
  <si>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</si>
  <si>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</si>
  <si>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</si>
  <si>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</si>
  <si>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</si>
  <si>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</si>
  <si>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</si>
  <si>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</si>
  <si>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</si>
  <si>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</si>
  <si>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</si>
  <si>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</si>
  <si>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</si>
  <si>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</si>
  <si>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</si>
  <si>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</si>
  <si>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</si>
  <si>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</si>
  <si>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</si>
  <si>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</si>
  <si>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</si>
  <si>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</si>
  <si>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</si>
  <si>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</si>
  <si>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</si>
  <si>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</si>
  <si>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</si>
  <si>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</si>
  <si>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</si>
  <si>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</si>
  <si>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</si>
  <si>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</si>
  <si>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</si>
  <si>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</si>
  <si>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</si>
  <si>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</si>
  <si>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</si>
  <si>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</si>
  <si>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</si>
  <si>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</si>
  <si>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</si>
  <si>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</si>
  <si>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</si>
  <si>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</si>
  <si>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</si>
  <si>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</si>
  <si>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</si>
  <si>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</si>
  <si>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</si>
  <si>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</si>
  <si>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</si>
  <si>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</si>
  <si>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</si>
  <si>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</si>
  <si>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</si>
  <si>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</si>
  <si>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</si>
  <si>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</si>
  <si>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</si>
  <si>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</si>
  <si>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</si>
  <si>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</si>
  <si>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</si>
  <si>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</si>
  <si>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</si>
  <si>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</si>
  <si>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</si>
  <si>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</si>
  <si>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</si>
  <si>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</si>
  <si>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</si>
  <si>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</si>
  <si>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</si>
  <si>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</si>
  <si>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</si>
  <si>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</si>
  <si>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</si>
  <si>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</si>
  <si>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</si>
  <si>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</si>
  <si>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</si>
  <si>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</si>
  <si>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</si>
  <si>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</si>
  <si>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</si>
  <si>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</si>
  <si>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</si>
  <si>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</si>
  <si>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</si>
  <si>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</si>
  <si>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</si>
  <si>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</si>
  <si>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</si>
  <si>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</si>
  <si>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</si>
  <si>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</si>
  <si>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</si>
  <si>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</si>
  <si>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</si>
  <si>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</si>
  <si>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</si>
  <si>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</si>
  <si>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</si>
  <si>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</si>
  <si>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</si>
  <si>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</si>
  <si>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</si>
  <si>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</si>
  <si>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</si>
  <si>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</si>
  <si>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</si>
  <si>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</si>
  <si>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</si>
  <si>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</si>
  <si>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</si>
  <si>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</si>
  <si>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</si>
  <si>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</si>
  <si>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</si>
  <si>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</si>
  <si>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</si>
  <si>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</si>
  <si>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</si>
  <si>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</si>
  <si>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</si>
  <si>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</si>
  <si>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</si>
  <si>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</si>
  <si>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</si>
  <si>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</si>
  <si>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</si>
  <si>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</si>
  <si>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</si>
  <si>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</si>
  <si>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</si>
  <si>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</si>
  <si>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</si>
  <si>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</si>
  <si>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</si>
  <si>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</si>
  <si>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</si>
  <si>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</si>
  <si>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</si>
  <si>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</si>
  <si>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</si>
  <si>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</si>
  <si>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</si>
  <si>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</si>
  <si>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</si>
  <si>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</si>
  <si>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</si>
  <si>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</si>
  <si>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</si>
  <si>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</si>
  <si>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</si>
  <si>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</si>
  <si>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</si>
  <si>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</si>
  <si>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</si>
  <si>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</si>
  <si>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</si>
  <si>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</si>
  <si>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</si>
  <si>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</si>
  <si>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</si>
  <si>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</si>
  <si>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</si>
  <si>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</si>
  <si>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</si>
  <si>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</si>
  <si>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</si>
  <si>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</si>
  <si>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</si>
  <si>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</si>
  <si>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</si>
  <si>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</si>
  <si>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</si>
  <si>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</si>
  <si>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</si>
  <si>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</si>
  <si>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</si>
  <si>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</si>
  <si>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</si>
  <si>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</si>
  <si>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</si>
  <si>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</si>
  <si>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</si>
  <si>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</si>
  <si>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</si>
  <si>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</si>
  <si>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</si>
  <si>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</si>
  <si>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</si>
  <si>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</si>
  <si>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</si>
  <si>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</si>
  <si>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</si>
  <si>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</si>
  <si>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</si>
  <si>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</si>
  <si>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</si>
  <si>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</si>
  <si>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</si>
  <si>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</si>
  <si>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</si>
  <si>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</si>
  <si>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</si>
  <si>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</si>
  <si>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</si>
  <si>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</si>
  <si>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</si>
  <si>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</si>
  <si>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</si>
  <si>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</si>
  <si>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</si>
  <si>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</si>
  <si>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</si>
  <si>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</si>
  <si>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</si>
  <si>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</si>
  <si>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</si>
  <si>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</si>
  <si>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</si>
  <si>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</si>
  <si>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</si>
  <si>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</si>
  <si>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</si>
  <si>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</si>
  <si>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</si>
  <si>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</si>
  <si>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</si>
  <si>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</si>
  <si>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</si>
  <si>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</si>
  <si>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</si>
  <si>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</si>
  <si>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</si>
  <si>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</si>
  <si>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</si>
  <si>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</si>
  <si>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</si>
  <si>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</si>
  <si>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</si>
  <si>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</si>
  <si>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</si>
  <si>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</si>
  <si>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</si>
  <si>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</si>
  <si>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</si>
  <si>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</si>
  <si>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</si>
  <si>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</si>
  <si>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</si>
  <si>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</si>
  <si>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</si>
  <si>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</si>
  <si>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</si>
  <si>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</si>
  <si>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</si>
  <si>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</si>
  <si>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</si>
  <si>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</si>
  <si>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</si>
  <si>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</si>
  <si>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</si>
  <si>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</si>
  <si>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</si>
  <si>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</si>
  <si>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</si>
  <si>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</si>
  <si>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</si>
  <si>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</si>
  <si>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</si>
  <si>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</si>
  <si>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</si>
  <si>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</si>
  <si>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</si>
  <si>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</si>
  <si>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</si>
  <si>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</si>
  <si>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</si>
  <si>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</si>
  <si>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</si>
  <si>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</si>
  <si>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</si>
  <si>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</si>
  <si>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</si>
  <si>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</si>
  <si>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</si>
  <si>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</si>
  <si>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</si>
  <si>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</si>
  <si>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</si>
  <si>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</si>
  <si>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</si>
  <si>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</si>
  <si>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</si>
  <si>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</si>
  <si>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</si>
  <si>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</si>
  <si>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</si>
  <si>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</si>
  <si>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</si>
  <si>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</si>
  <si>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</si>
  <si>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</si>
  <si>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</si>
  <si>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</si>
  <si>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</si>
  <si>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</si>
  <si>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</si>
  <si>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</si>
  <si>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</si>
  <si>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</si>
  <si>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</si>
  <si>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</si>
  <si>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</si>
  <si>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</si>
  <si>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</si>
  <si>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</si>
  <si>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</si>
  <si>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</si>
  <si>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</si>
  <si>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</si>
  <si>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</si>
  <si>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</si>
  <si>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</si>
  <si>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</si>
  <si>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</si>
  <si>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</si>
  <si>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</si>
  <si>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</si>
  <si>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</si>
  <si>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</si>
  <si>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</si>
  <si>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</si>
  <si>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</si>
  <si>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</si>
  <si>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</si>
  <si>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</si>
  <si>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</si>
  <si>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</si>
  <si>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</si>
  <si>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</si>
  <si>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</si>
  <si>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</si>
  <si>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</si>
  <si>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</si>
  <si>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</si>
  <si>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</si>
  <si>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</si>
  <si>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</si>
  <si>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</si>
  <si>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</si>
  <si>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</si>
  <si>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</si>
  <si>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</si>
  <si>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</si>
  <si>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</si>
  <si>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</si>
  <si>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</si>
  <si>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</si>
  <si>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</si>
  <si>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</si>
  <si>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</si>
  <si>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</si>
  <si>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</si>
  <si>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</si>
  <si>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</si>
  <si>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</si>
  <si>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</si>
  <si>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</si>
  <si>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</si>
  <si>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</si>
  <si>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</si>
  <si>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</si>
  <si>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</si>
  <si>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</si>
  <si>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</si>
  <si>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</si>
  <si>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</si>
  <si>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</si>
  <si>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</si>
  <si>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</si>
  <si>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</si>
  <si>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</si>
  <si>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</si>
  <si>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</si>
  <si>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</si>
  <si>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</si>
  <si>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</si>
  <si>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</si>
  <si>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</si>
  <si>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</si>
  <si>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</si>
  <si>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</si>
  <si>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</si>
  <si>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</si>
  <si>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</si>
  <si>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</si>
  <si>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</si>
  <si>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</si>
  <si>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</si>
  <si>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</si>
  <si>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</si>
  <si>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</si>
  <si>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</si>
  <si>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</si>
  <si>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</si>
  <si>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</si>
  <si>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</si>
  <si>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</si>
  <si>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</si>
  <si>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</si>
  <si>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</si>
  <si>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</si>
  <si>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</si>
  <si>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</si>
  <si>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</si>
  <si>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</si>
  <si>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</si>
  <si>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</si>
  <si>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</si>
  <si>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</si>
  <si>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</si>
  <si>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</si>
  <si>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</si>
  <si>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</si>
  <si>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</si>
  <si>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</si>
  <si>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</si>
  <si>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</si>
  <si>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</si>
  <si>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</si>
  <si>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</si>
  <si>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</si>
  <si>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</si>
  <si>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</si>
  <si>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</si>
  <si>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</si>
  <si>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</si>
  <si>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</si>
  <si>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</si>
  <si>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</si>
  <si>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</si>
  <si>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</si>
  <si>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</si>
  <si>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</si>
  <si>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</si>
  <si>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</si>
  <si>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</si>
  <si>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</si>
  <si>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</si>
  <si>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</si>
  <si>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</si>
  <si>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</si>
  <si>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</si>
  <si>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</si>
  <si>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</si>
  <si>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</si>
  <si>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</si>
  <si>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</si>
  <si>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</si>
  <si>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</si>
  <si>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</si>
  <si>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</si>
  <si>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</si>
  <si>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</si>
  <si>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</si>
  <si>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</si>
  <si>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</si>
  <si>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</si>
  <si>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</si>
  <si>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</si>
  <si>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</si>
  <si>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</si>
  <si>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</si>
  <si>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</si>
  <si>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</si>
  <si>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</si>
  <si>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</si>
  <si>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</si>
  <si>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</si>
  <si>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</si>
  <si>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</si>
  <si>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</si>
  <si>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</si>
  <si>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</si>
  <si>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</si>
  <si>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</si>
  <si>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</si>
  <si>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</si>
  <si>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</si>
  <si>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</si>
  <si>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</si>
  <si>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</si>
  <si>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</si>
  <si>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</si>
  <si>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</si>
  <si>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</si>
  <si>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</si>
  <si>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</si>
  <si>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</si>
  <si>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</si>
  <si>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</si>
  <si>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</si>
  <si>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</si>
  <si>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</si>
  <si>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</si>
  <si>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</si>
  <si>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</si>
  <si>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</si>
  <si>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</si>
  <si>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</si>
  <si>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</si>
  <si>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</si>
  <si>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</si>
  <si>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</si>
  <si>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</si>
  <si>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</si>
  <si>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</si>
  <si>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</si>
  <si>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</si>
  <si>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</si>
  <si>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</si>
  <si>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</si>
  <si>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</si>
  <si>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</si>
  <si>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</si>
  <si>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</si>
  <si>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</si>
  <si>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</si>
  <si>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</si>
  <si>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</si>
  <si>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</si>
  <si>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</si>
  <si>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</si>
  <si>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</si>
  <si>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</si>
  <si>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</si>
  <si>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</si>
  <si>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</si>
  <si>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</si>
  <si>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</si>
  <si>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</si>
  <si>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</si>
  <si>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</si>
  <si>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</si>
  <si>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</si>
  <si>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</si>
  <si>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</si>
  <si>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</si>
  <si>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</si>
  <si>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</si>
  <si>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</si>
  <si>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</si>
  <si>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</si>
  <si>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</si>
  <si>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</si>
  <si>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</si>
  <si>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</si>
  <si>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</si>
  <si>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</si>
  <si>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</si>
  <si>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</si>
  <si>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</si>
  <si>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</si>
  <si>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</si>
  <si>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</si>
  <si>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</si>
  <si>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</si>
  <si>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</si>
  <si>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</si>
  <si>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</si>
  <si>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</si>
  <si>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</si>
  <si>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</si>
  <si>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</si>
  <si>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</si>
  <si>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</si>
  <si>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</si>
  <si>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</si>
  <si>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</si>
  <si>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</si>
  <si>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</si>
  <si>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</si>
  <si>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</si>
  <si>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</si>
  <si>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</si>
  <si>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</si>
  <si>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</si>
  <si>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</si>
  <si>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</si>
  <si>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</si>
  <si>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</si>
  <si>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</si>
  <si>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</si>
  <si>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</si>
  <si>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</si>
  <si>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</si>
  <si>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</si>
  <si>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</si>
  <si>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</si>
  <si>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</si>
  <si>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</si>
  <si>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</si>
  <si>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</si>
  <si>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</si>
  <si>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</si>
  <si>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</si>
  <si>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</si>
  <si>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</si>
  <si>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</si>
  <si>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</si>
  <si>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</si>
  <si>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</si>
  <si>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</si>
  <si>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</si>
  <si>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</si>
  <si>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</si>
  <si>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</si>
  <si>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</si>
  <si>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</si>
  <si>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</si>
  <si>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</si>
  <si>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</si>
  <si>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</si>
  <si>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</si>
  <si>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</si>
  <si>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</si>
  <si>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</si>
  <si>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</si>
  <si>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</si>
  <si>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</si>
  <si>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</si>
  <si>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</si>
  <si>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</si>
  <si>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</si>
  <si>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</si>
  <si>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</si>
  <si>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</si>
  <si>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</si>
  <si>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</si>
  <si>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</si>
  <si>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</si>
  <si>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</si>
  <si>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</si>
  <si>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</si>
  <si>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</si>
  <si>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</si>
  <si>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</si>
  <si>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</si>
  <si>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</si>
  <si>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</si>
  <si>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</si>
  <si>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</si>
  <si>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</si>
  <si>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</si>
  <si>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</si>
  <si>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</si>
  <si>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</si>
  <si>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</si>
  <si>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</si>
  <si>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</si>
  <si>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</si>
  <si>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</si>
  <si>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</si>
  <si>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</si>
  <si>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</si>
  <si>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</si>
  <si>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</si>
  <si>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</si>
  <si>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</si>
  <si>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</si>
  <si>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</si>
  <si>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</si>
  <si>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</si>
  <si>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</si>
  <si>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</si>
  <si>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</si>
  <si>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</si>
  <si>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</si>
  <si>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</si>
  <si>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</si>
  <si>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</si>
  <si>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</si>
  <si>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</si>
  <si>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</si>
  <si>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</si>
  <si>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</si>
  <si>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</si>
  <si>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</si>
  <si>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</si>
  <si>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</si>
  <si>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</si>
  <si>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</si>
  <si>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</si>
  <si>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</si>
  <si>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</si>
  <si>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</si>
  <si>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</si>
  <si>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</si>
  <si>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</si>
  <si>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</si>
  <si>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</si>
  <si>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</si>
  <si>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</si>
  <si>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</si>
  <si>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</si>
  <si>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</si>
  <si>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</si>
  <si>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</si>
  <si>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</si>
  <si>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</si>
  <si>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</si>
  <si>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</si>
  <si>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</si>
  <si>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</si>
  <si>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</si>
  <si>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</si>
  <si>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</si>
  <si>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</si>
  <si>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</si>
  <si>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</si>
  <si>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</si>
  <si>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</si>
  <si>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</si>
  <si>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</si>
  <si>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</si>
  <si>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</si>
  <si>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</si>
  <si>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</si>
  <si>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</si>
  <si>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</si>
  <si>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</si>
  <si>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</si>
  <si>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</si>
  <si>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</si>
  <si>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</si>
  <si>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</si>
  <si>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</si>
  <si>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</si>
  <si>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</si>
  <si>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</si>
  <si>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</si>
  <si>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</si>
  <si>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</si>
  <si>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</si>
  <si>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</si>
  <si>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</si>
  <si>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</si>
  <si>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</si>
  <si>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</si>
  <si>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</si>
  <si>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</si>
  <si>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</si>
  <si>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</si>
  <si>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</si>
  <si>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</si>
  <si>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</si>
  <si>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</si>
  <si>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</si>
  <si>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</si>
  <si>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</si>
  <si>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</si>
  <si>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</si>
  <si>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</si>
  <si>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</si>
  <si>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</si>
  <si>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</si>
  <si>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</si>
  <si>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</si>
  <si>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</si>
  <si>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</si>
  <si>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</si>
  <si>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</si>
  <si>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</si>
  <si>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</si>
  <si>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</si>
  <si>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</si>
  <si>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</si>
  <si>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</si>
  <si>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</si>
  <si>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</si>
  <si>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</si>
  <si>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</si>
  <si>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</si>
  <si>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</si>
  <si>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</si>
  <si>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</si>
  <si>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</si>
  <si>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</si>
  <si>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</si>
  <si>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</si>
  <si>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</si>
  <si>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</si>
  <si>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</si>
  <si>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</si>
  <si>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</si>
  <si>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</si>
  <si>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</si>
  <si>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</si>
  <si>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</si>
  <si>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</si>
  <si>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</si>
  <si>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</si>
  <si>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</si>
  <si>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</si>
  <si>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</si>
  <si>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</si>
  <si>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</si>
  <si>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</si>
  <si>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</si>
  <si>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</si>
  <si>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</si>
  <si>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</si>
  <si>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</si>
  <si>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</si>
  <si>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</si>
  <si>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</si>
  <si>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</si>
  <si>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</si>
  <si>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</si>
  <si>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</si>
  <si>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</si>
  <si>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</si>
  <si>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</si>
  <si>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</si>
  <si>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</si>
  <si>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</si>
  <si>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</si>
  <si>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</si>
  <si>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</si>
  <si>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</si>
  <si>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</si>
  <si>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</si>
  <si>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</si>
  <si>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</si>
  <si>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</si>
  <si>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</si>
  <si>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</si>
  <si>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</si>
  <si>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</si>
  <si>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</si>
  <si>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</si>
  <si>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</si>
  <si>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</si>
  <si>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</si>
  <si>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</si>
  <si>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</si>
  <si>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</si>
  <si>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</si>
  <si>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</si>
  <si>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</si>
  <si>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</si>
  <si>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</si>
  <si>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</si>
  <si>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</si>
  <si>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</si>
  <si>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</si>
  <si>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</si>
  <si>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</si>
  <si>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</si>
  <si>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</si>
  <si>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</si>
  <si>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</si>
  <si>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</si>
  <si>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</si>
  <si>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</si>
  <si>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</si>
  <si>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</si>
  <si>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</si>
  <si>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</si>
  <si>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</si>
  <si>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</si>
  <si>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</si>
  <si>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</si>
  <si>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</si>
  <si>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</si>
  <si>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</si>
  <si>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</si>
  <si>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</si>
  <si>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</si>
  <si>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</si>
  <si>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</si>
  <si>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</si>
  <si>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</si>
  <si>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</si>
  <si>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</si>
  <si>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</si>
  <si>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</si>
  <si>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</si>
  <si>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</si>
  <si>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</si>
  <si>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</si>
  <si>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</si>
  <si>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</si>
  <si>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</si>
  <si>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</si>
  <si>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</si>
  <si>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</si>
  <si>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</si>
  <si>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</si>
  <si>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</si>
  <si>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</si>
  <si>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</si>
  <si>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</si>
  <si>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</si>
  <si>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</si>
  <si>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</si>
  <si>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</si>
  <si>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</si>
  <si>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</si>
  <si>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</si>
  <si>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</si>
  <si>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</si>
  <si>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</si>
  <si>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</si>
  <si>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</si>
  <si>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</si>
  <si>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</si>
  <si>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</si>
  <si>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</si>
  <si>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</si>
  <si>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</si>
  <si>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</si>
  <si>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</si>
  <si>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</si>
  <si>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</si>
  <si>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</si>
  <si>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</si>
  <si>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</si>
  <si>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</si>
  <si>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</si>
  <si>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</si>
  <si>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</si>
  <si>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</si>
  <si>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</si>
  <si>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</si>
  <si>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</si>
  <si>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</si>
  <si>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</si>
  <si>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</si>
  <si>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</si>
  <si>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</si>
  <si>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</si>
  <si>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</si>
  <si>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</si>
  <si>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</si>
  <si>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</si>
  <si>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</si>
  <si>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</si>
  <si>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</si>
  <si>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</si>
  <si>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</si>
  <si>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</si>
  <si>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</si>
  <si>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</si>
  <si>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</si>
  <si>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</si>
  <si>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</si>
  <si>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</si>
  <si>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</si>
  <si>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</si>
  <si>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</si>
  <si>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</si>
  <si>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</si>
  <si>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</si>
  <si>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</si>
  <si>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</si>
  <si>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</si>
  <si>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</si>
  <si>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</si>
  <si>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</si>
  <si>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</si>
  <si>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</si>
  <si>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</si>
  <si>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</si>
  <si>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</si>
  <si>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</si>
  <si>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</si>
  <si>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</si>
  <si>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</si>
  <si>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</si>
  <si>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</si>
  <si>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</si>
  <si>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</si>
  <si>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</si>
  <si>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</si>
  <si>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</si>
  <si>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</si>
  <si>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</si>
  <si>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</si>
  <si>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</si>
  <si>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</si>
  <si>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</si>
  <si>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</si>
  <si>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</si>
  <si>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</si>
  <si>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</si>
  <si>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</si>
  <si>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</si>
  <si>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</si>
  <si>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</si>
  <si>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</si>
  <si>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</si>
  <si>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</si>
  <si>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</si>
  <si>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</si>
  <si>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</si>
  <si>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</si>
  <si>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</si>
  <si>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</si>
  <si>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</si>
  <si>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</si>
  <si>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</si>
  <si>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</si>
  <si>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</si>
  <si>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</si>
  <si>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</si>
  <si>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</si>
  <si>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</si>
  <si>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</si>
  <si>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</si>
  <si>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</si>
  <si>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</si>
  <si>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</si>
  <si>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</si>
  <si>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</si>
  <si>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</si>
  <si>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</si>
  <si>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</si>
  <si>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</si>
  <si>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</si>
  <si>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</si>
  <si>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</si>
  <si>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</si>
  <si>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</si>
  <si>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</si>
  <si>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</si>
  <si>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</si>
  <si>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</si>
  <si>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</si>
  <si>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</si>
  <si>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</si>
  <si>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</si>
  <si>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</si>
  <si>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</si>
  <si>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</si>
  <si>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</si>
  <si>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</si>
  <si>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</si>
  <si>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</si>
  <si>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</si>
  <si>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</si>
  <si>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</si>
  <si>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</si>
  <si>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</si>
  <si>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</si>
  <si>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</si>
  <si>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</si>
  <si>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</si>
  <si>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</si>
  <si>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</si>
  <si>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</si>
  <si>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</si>
  <si>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</si>
  <si>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</si>
  <si>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</si>
  <si>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</si>
  <si>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</si>
  <si>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</si>
  <si>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</si>
  <si>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</si>
  <si>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</si>
  <si>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</si>
  <si>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</si>
  <si>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</si>
  <si>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</si>
  <si>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</si>
  <si>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</si>
  <si>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</si>
  <si>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</si>
  <si>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</si>
  <si>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</si>
  <si>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</si>
  <si>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</si>
  <si>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</si>
  <si>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</si>
  <si>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</si>
  <si>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</si>
  <si>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</si>
  <si>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</si>
  <si>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</si>
  <si>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</si>
  <si>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</si>
  <si>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</si>
  <si>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</si>
  <si>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</si>
  <si>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</si>
  <si>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</si>
  <si>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</si>
  <si>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</si>
  <si>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</si>
  <si>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</si>
  <si>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</si>
  <si>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</si>
  <si>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</si>
  <si>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</si>
  <si>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</si>
  <si>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</si>
  <si>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</si>
  <si>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</si>
  <si>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</si>
  <si>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</si>
  <si>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</si>
  <si>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</si>
  <si>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</si>
  <si>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</si>
  <si>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</si>
  <si>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</si>
  <si>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</si>
  <si>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</si>
  <si>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</si>
  <si>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</si>
  <si>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</si>
  <si>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</si>
  <si>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</si>
  <si>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</si>
  <si>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</si>
  <si>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</si>
  <si>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</si>
  <si>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</si>
  <si>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</si>
  <si>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</si>
  <si>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</si>
  <si>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</si>
  <si>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</si>
  <si>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</si>
  <si>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</si>
  <si>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</si>
  <si>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</si>
  <si>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</si>
  <si>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</si>
  <si>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</si>
  <si>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</si>
  <si>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</si>
  <si>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</si>
  <si>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</si>
  <si>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</si>
  <si>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</si>
  <si>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</si>
  <si>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</si>
  <si>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</si>
  <si>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</si>
  <si>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</si>
  <si>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</si>
  <si>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</si>
  <si>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</si>
  <si>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</si>
  <si>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</si>
  <si>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</si>
  <si>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</si>
  <si>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</si>
  <si>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</si>
  <si>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</si>
  <si>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</si>
  <si>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</si>
  <si>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</si>
  <si>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</si>
  <si>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</si>
  <si>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</si>
  <si>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</si>
  <si>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</si>
  <si>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</si>
  <si>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</si>
  <si>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</si>
  <si>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</si>
  <si>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</si>
  <si>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</si>
  <si>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</si>
  <si>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</si>
  <si>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</si>
  <si>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</si>
  <si>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</si>
  <si>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</si>
  <si>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</si>
  <si>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</si>
  <si>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</si>
  <si>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</si>
  <si>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</si>
  <si>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</si>
  <si>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</si>
  <si>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</si>
  <si>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</si>
  <si>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</si>
  <si>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</si>
  <si>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</si>
  <si>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</si>
  <si>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</si>
  <si>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</si>
  <si>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</si>
  <si>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</si>
  <si>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</si>
  <si>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</si>
  <si>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</si>
  <si>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</si>
  <si>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</si>
  <si>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</si>
  <si>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</si>
  <si>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</si>
  <si>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</si>
  <si>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</si>
  <si>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</si>
  <si>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</si>
  <si>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</si>
  <si>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</si>
  <si>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</si>
  <si>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</si>
  <si>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</si>
  <si>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</si>
  <si>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</si>
  <si>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</si>
  <si>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</si>
  <si>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</si>
  <si>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</si>
  <si>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</si>
  <si>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</si>
  <si>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</si>
  <si>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</si>
  <si>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</si>
  <si>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</si>
  <si>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</si>
  <si>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</si>
  <si>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</si>
  <si>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</si>
  <si>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</si>
  <si>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</si>
  <si>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</si>
  <si>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</si>
  <si>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</si>
  <si>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</si>
  <si>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</si>
  <si>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</si>
  <si>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</si>
  <si>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</si>
  <si>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</si>
  <si>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</si>
  <si>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</si>
  <si>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</si>
  <si>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</si>
  <si>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</si>
  <si>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</si>
  <si>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</si>
  <si>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</si>
  <si>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</si>
  <si>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</si>
  <si>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</si>
  <si>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</si>
  <si>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</si>
  <si>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</si>
  <si>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</si>
  <si>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</si>
  <si>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</si>
  <si>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</si>
  <si>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</si>
  <si>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</si>
  <si>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</si>
  <si>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</si>
  <si>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</si>
  <si>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</si>
  <si>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</si>
  <si>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</si>
  <si>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</si>
  <si>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</si>
  <si>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</si>
  <si>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</si>
  <si>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</si>
  <si>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</si>
  <si>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</si>
  <si>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</si>
  <si>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</si>
  <si>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</si>
  <si>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</si>
  <si>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</si>
  <si>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</si>
  <si>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</si>
  <si>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</si>
  <si>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</si>
  <si>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</si>
  <si>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</si>
  <si>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</si>
  <si>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</si>
  <si>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</si>
  <si>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</si>
  <si>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</si>
  <si>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</si>
  <si>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</si>
  <si>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</si>
  <si>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</si>
  <si>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</si>
  <si>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</si>
  <si>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</si>
  <si>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</si>
  <si>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</si>
  <si>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</si>
  <si>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</si>
  <si>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</si>
  <si>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</si>
  <si>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</si>
  <si>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</si>
  <si>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</si>
  <si>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</si>
  <si>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</si>
  <si>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</si>
  <si>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</si>
  <si>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</si>
  <si>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</si>
  <si>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</si>
  <si>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</si>
  <si>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</si>
  <si>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</si>
  <si>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</si>
  <si>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</si>
  <si>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</si>
  <si>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</si>
  <si>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</si>
  <si>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</si>
  <si>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</si>
  <si>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</si>
  <si>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</si>
  <si>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</si>
  <si>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</si>
  <si>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</si>
  <si>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</si>
  <si>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</si>
  <si>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</si>
  <si>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</si>
  <si>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</si>
  <si>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</si>
  <si>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</si>
  <si>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</si>
  <si>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</si>
  <si>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</si>
  <si>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</si>
  <si>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</si>
  <si>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</si>
  <si>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</si>
  <si>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</si>
  <si>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</si>
  <si>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</si>
  <si>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</si>
  <si>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</si>
  <si>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</si>
  <si>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</si>
  <si>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</si>
  <si>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</si>
  <si>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</si>
  <si>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</si>
  <si>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</si>
  <si>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</si>
  <si>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</si>
  <si>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</si>
  <si>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</si>
  <si>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</si>
  <si>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</si>
  <si>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</si>
  <si>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</si>
  <si>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</si>
  <si>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</si>
  <si>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</si>
  <si>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</si>
  <si>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</si>
  <si>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</si>
  <si>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</si>
  <si>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</si>
  <si>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</si>
  <si>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</si>
  <si>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</si>
  <si>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</si>
  <si>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</si>
  <si>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</si>
  <si>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</si>
  <si>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</si>
  <si>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</si>
  <si>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</si>
  <si>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</si>
  <si>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</si>
  <si>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</si>
  <si>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</si>
  <si>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</si>
  <si>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</si>
  <si>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</si>
  <si>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</si>
  <si>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</si>
  <si>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</si>
  <si>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</si>
  <si>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</si>
  <si>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</si>
  <si>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</si>
  <si>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</si>
  <si>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</si>
  <si>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</si>
  <si>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</si>
  <si>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</si>
  <si>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</si>
  <si>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</si>
  <si>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</si>
  <si>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</si>
  <si>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</si>
  <si>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</si>
  <si>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</si>
  <si>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</si>
  <si>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</si>
  <si>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</si>
  <si>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</si>
  <si>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</si>
  <si>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</si>
  <si>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</si>
  <si>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</si>
  <si>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</si>
  <si>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</si>
  <si>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</si>
  <si>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</si>
  <si>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</si>
  <si>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</si>
  <si>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</si>
  <si>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</si>
  <si>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</si>
  <si>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</si>
  <si>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</si>
  <si>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</si>
  <si>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</si>
  <si>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</si>
  <si>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</si>
  <si>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</si>
  <si>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</si>
  <si>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</si>
  <si>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</si>
  <si>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</si>
  <si>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</si>
  <si>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</si>
  <si>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</si>
  <si>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</si>
  <si>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</si>
  <si>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</si>
  <si>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</si>
  <si>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</si>
  <si>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</si>
  <si>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</si>
  <si>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</si>
  <si>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</si>
  <si>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</si>
  <si>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</si>
  <si>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</si>
  <si>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</si>
  <si>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</si>
  <si>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</si>
  <si>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</si>
  <si>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</si>
  <si>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</si>
  <si>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</si>
  <si>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</si>
  <si>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</si>
  <si>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</si>
  <si>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</si>
  <si>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</si>
  <si>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</si>
  <si>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</si>
  <si>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</si>
  <si>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</si>
  <si>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</si>
  <si>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</si>
  <si>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</si>
  <si>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</si>
  <si>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</si>
  <si>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</si>
  <si>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</si>
  <si>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</si>
  <si>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</si>
  <si>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</si>
  <si>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</si>
  <si>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</si>
  <si>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</si>
  <si>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</si>
  <si>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</si>
  <si>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</si>
  <si>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</si>
  <si>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</si>
  <si>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</si>
  <si>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</si>
  <si>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</si>
  <si>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</si>
  <si>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</si>
  <si>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</si>
  <si>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</si>
  <si>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</si>
  <si>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</si>
  <si>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</si>
  <si>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</si>
  <si>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</si>
  <si>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</si>
  <si>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</si>
  <si>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</si>
  <si>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</si>
  <si>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</si>
  <si>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</si>
  <si>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</si>
  <si>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</si>
  <si>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</si>
  <si>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</si>
  <si>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</si>
  <si>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</si>
  <si>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</si>
  <si>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</si>
  <si>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</si>
  <si>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</si>
  <si>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</si>
  <si>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</si>
  <si>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</si>
  <si>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</si>
  <si>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</si>
  <si>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</si>
  <si>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</si>
  <si>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</si>
  <si>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</si>
  <si>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</si>
  <si>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</si>
  <si>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</si>
  <si>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</si>
  <si>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</si>
  <si>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</si>
  <si>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</si>
  <si>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</si>
  <si>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</si>
  <si>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</si>
  <si>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</si>
  <si>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</si>
  <si>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</si>
  <si>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</si>
  <si>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</si>
  <si>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</si>
  <si>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</si>
  <si>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</si>
  <si>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</si>
  <si>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</si>
  <si>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</si>
  <si>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</si>
  <si>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</si>
  <si>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</si>
  <si>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</si>
  <si>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</si>
  <si>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</si>
  <si>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</si>
  <si>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</si>
  <si>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</si>
  <si>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</si>
  <si>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</si>
  <si>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</si>
  <si>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</si>
  <si>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</si>
  <si>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</si>
  <si>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</si>
  <si>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</si>
  <si>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</si>
  <si>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</si>
  <si>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</si>
  <si>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</si>
  <si>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</si>
  <si>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</si>
  <si>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</si>
  <si>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</si>
  <si>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</si>
  <si>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</si>
  <si>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</si>
  <si>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</si>
  <si>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</si>
  <si>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</si>
  <si>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</si>
  <si>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</si>
  <si>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</si>
  <si>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</si>
  <si>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</si>
  <si>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</si>
  <si>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</si>
  <si>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</si>
  <si>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</si>
  <si>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</si>
  <si>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</si>
  <si>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</si>
  <si>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</si>
  <si>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</si>
  <si>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</si>
  <si>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</si>
  <si>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</si>
  <si>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</si>
  <si>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</si>
  <si>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</si>
  <si>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</si>
  <si>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</si>
  <si>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</si>
  <si>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</si>
  <si>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</si>
  <si>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</si>
  <si>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</si>
  <si>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</si>
  <si>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</si>
  <si>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</si>
  <si>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</si>
  <si>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</si>
  <si>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</si>
  <si>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</si>
  <si>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</si>
  <si>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</si>
  <si>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</si>
  <si>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</si>
  <si>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</si>
  <si>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</si>
  <si>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</si>
  <si>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</si>
  <si>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</si>
  <si>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</si>
  <si>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</si>
  <si>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</si>
  <si>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</si>
  <si>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</si>
  <si>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</si>
  <si>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</si>
  <si>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</si>
  <si>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</si>
  <si>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</si>
  <si>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</si>
  <si>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</si>
  <si>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</si>
  <si>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</si>
  <si>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</si>
  <si>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</si>
  <si>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</si>
  <si>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</si>
  <si>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</si>
  <si>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</si>
  <si>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</si>
  <si>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</si>
  <si>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</si>
  <si>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</si>
  <si>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</si>
  <si>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</si>
  <si>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</si>
  <si>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</si>
  <si>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</si>
  <si>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</si>
  <si>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</si>
  <si>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</si>
  <si>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</si>
  <si>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</si>
  <si>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</si>
  <si>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</si>
  <si>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</si>
  <si>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</si>
  <si>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</si>
  <si>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</si>
  <si>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</si>
  <si>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</si>
  <si>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</si>
  <si>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</si>
  <si>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</si>
  <si>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</si>
  <si>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</si>
  <si>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</si>
  <si>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</si>
  <si>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</si>
  <si>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</si>
  <si>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</si>
  <si>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</si>
  <si>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</si>
  <si>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</si>
  <si>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</si>
  <si>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</si>
  <si>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</si>
  <si>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</si>
  <si>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</si>
  <si>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</si>
  <si>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</si>
  <si>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</si>
  <si>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</si>
  <si>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</si>
  <si>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</si>
  <si>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</si>
  <si>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</si>
  <si>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</si>
  <si>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</si>
  <si>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</si>
  <si>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</si>
  <si>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</si>
  <si>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</si>
  <si>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</si>
  <si>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</si>
  <si>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</si>
  <si>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</si>
  <si>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</si>
  <si>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</si>
  <si>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</si>
  <si>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</si>
  <si>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</si>
  <si>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</si>
  <si>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</si>
  <si>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</si>
  <si>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</si>
  <si>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</si>
  <si>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</si>
  <si>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</si>
  <si>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</si>
  <si>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</si>
  <si>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</si>
  <si>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</si>
  <si>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</si>
  <si>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</si>
  <si>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</si>
  <si>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</si>
  <si>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</si>
  <si>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</si>
  <si>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</si>
  <si>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</si>
  <si>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</si>
  <si>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</si>
  <si>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</si>
  <si>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</si>
  <si>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</si>
  <si>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</si>
  <si>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</si>
  <si>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</si>
  <si>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</si>
  <si>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</si>
  <si>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</si>
  <si>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</si>
  <si>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</si>
  <si>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</si>
  <si>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</si>
  <si>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</si>
  <si>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</si>
  <si>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</si>
  <si>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</si>
  <si>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</si>
  <si>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</si>
  <si>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</si>
  <si>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</si>
  <si>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</si>
  <si>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</si>
  <si>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</si>
  <si>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</si>
  <si>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</si>
  <si>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</si>
  <si>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</si>
  <si>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</si>
  <si>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</si>
  <si>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</si>
  <si>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</si>
  <si>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</si>
  <si>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</si>
  <si>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</si>
  <si>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</si>
  <si>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</si>
  <si>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</si>
  <si>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</si>
  <si>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</si>
  <si>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</si>
  <si>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</si>
  <si>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</si>
  <si>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</si>
  <si>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</si>
  <si>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</si>
  <si>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</si>
  <si>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</si>
  <si>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</si>
  <si>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</si>
  <si>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</si>
  <si>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</si>
  <si>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</si>
  <si>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</si>
  <si>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</si>
  <si>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</si>
  <si>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</si>
  <si>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</si>
  <si>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</si>
  <si>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</si>
  <si>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</si>
  <si>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</si>
  <si>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</si>
  <si>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</si>
  <si>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</si>
  <si>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</si>
  <si>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</si>
  <si>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</si>
  <si>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</si>
  <si>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</si>
  <si>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</si>
  <si>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</si>
  <si>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</si>
  <si>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</si>
  <si>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</si>
  <si>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</si>
  <si>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</si>
  <si>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</si>
  <si>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</si>
  <si>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</si>
  <si>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</si>
  <si>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</si>
  <si>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</si>
  <si>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</si>
  <si>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</si>
  <si>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</si>
  <si>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</si>
  <si>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</si>
  <si>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</si>
  <si>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</si>
  <si>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</si>
  <si>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</si>
  <si>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</si>
  <si>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</si>
  <si>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</si>
  <si>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</si>
  <si>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</si>
  <si>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</si>
  <si>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</si>
  <si>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</si>
  <si>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</si>
  <si>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</si>
  <si>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</si>
  <si>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</si>
  <si>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</si>
  <si>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</si>
  <si>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</si>
  <si>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</si>
  <si>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</si>
  <si>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</si>
  <si>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</si>
  <si>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</si>
  <si>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</si>
  <si>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</si>
  <si>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</si>
  <si>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</si>
  <si>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</si>
  <si>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</si>
  <si>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</si>
  <si>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</si>
  <si>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</si>
  <si>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</si>
  <si>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</si>
  <si>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</si>
  <si>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</si>
  <si>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</si>
  <si>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</si>
  <si>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</si>
  <si>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</si>
  <si>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</si>
  <si>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</si>
  <si>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</si>
  <si>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</si>
  <si>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</si>
  <si>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</si>
  <si>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</si>
  <si>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</si>
  <si>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</si>
  <si>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</si>
  <si>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</si>
  <si>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</si>
  <si>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</si>
  <si>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</si>
  <si>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</si>
  <si>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</si>
  <si>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</si>
  <si>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</si>
  <si>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</si>
  <si>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</si>
  <si>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</si>
  <si>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</si>
  <si>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</si>
  <si>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</si>
  <si>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</si>
  <si>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</si>
  <si>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</si>
  <si>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</si>
  <si>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</si>
  <si>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</si>
  <si>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</si>
  <si>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</si>
  <si>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</si>
  <si>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</si>
  <si>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</si>
  <si>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</si>
  <si>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</si>
  <si>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</si>
  <si>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</si>
  <si>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</si>
  <si>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</si>
  <si>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</si>
  <si>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</si>
  <si>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</si>
  <si>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</si>
  <si>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</si>
  <si>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</si>
  <si>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</si>
  <si>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</si>
  <si>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</si>
  <si>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</si>
  <si>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</si>
  <si>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</si>
  <si>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</si>
  <si>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</si>
  <si>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</si>
  <si>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</si>
  <si>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</si>
  <si>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</si>
  <si>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</si>
  <si>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</si>
  <si>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</si>
  <si>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</si>
  <si>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</si>
  <si>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</si>
  <si>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</si>
  <si>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</si>
  <si>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</si>
  <si>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</si>
  <si>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</si>
  <si>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</si>
  <si>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</si>
  <si>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</si>
  <si>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</si>
  <si>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</si>
  <si>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</si>
  <si>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</si>
  <si>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</si>
  <si>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</si>
  <si>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</si>
  <si>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</si>
  <si>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</si>
  <si>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</si>
  <si>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</si>
  <si>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</si>
  <si>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</si>
  <si>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</si>
  <si>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</si>
  <si>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</si>
  <si>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</si>
  <si>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</si>
  <si>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</si>
  <si>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</si>
  <si>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</si>
  <si>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</si>
  <si>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</si>
  <si>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</si>
  <si>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</si>
  <si>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</si>
  <si>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</si>
  <si>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</si>
  <si>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</si>
  <si>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</si>
  <si>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</si>
  <si>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</si>
  <si>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</si>
  <si>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</si>
  <si>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</si>
  <si>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</si>
  <si>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</si>
  <si>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</si>
  <si>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</si>
  <si>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</si>
  <si>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</si>
  <si>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</si>
  <si>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</si>
  <si>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</si>
  <si>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</si>
  <si>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</si>
  <si>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</si>
  <si>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</si>
  <si>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</si>
  <si>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</si>
  <si>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</si>
  <si>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</si>
  <si>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</si>
  <si>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</si>
  <si>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</si>
  <si>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</si>
  <si>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</si>
  <si>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</si>
  <si>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</si>
  <si>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</si>
  <si>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</si>
  <si>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</si>
  <si>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</si>
  <si>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</si>
  <si>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</si>
  <si>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</si>
  <si>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</si>
  <si>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</si>
  <si>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</si>
  <si>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</si>
  <si>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</si>
  <si>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</si>
  <si>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</si>
  <si>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</si>
  <si>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</si>
  <si>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</si>
  <si>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</si>
  <si>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</si>
  <si>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</si>
  <si>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</si>
  <si>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</si>
  <si>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</si>
  <si>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</si>
  <si>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</si>
  <si>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</si>
  <si>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</si>
  <si>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</si>
  <si>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</si>
  <si>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</si>
  <si>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</si>
  <si>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</si>
  <si>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</si>
  <si>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</si>
  <si>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</si>
  <si>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</si>
  <si>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</si>
  <si>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</si>
  <si>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</si>
  <si>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</si>
  <si>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</si>
  <si>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</si>
  <si>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</si>
  <si>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</si>
  <si>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</si>
  <si>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</si>
  <si>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</si>
  <si>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</si>
  <si>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</si>
  <si>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</si>
  <si>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</si>
  <si>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</si>
  <si>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</si>
  <si>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</si>
  <si>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</si>
  <si>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</si>
  <si>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</si>
  <si>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</si>
  <si>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</si>
  <si>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</si>
  <si>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</si>
  <si>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</si>
  <si>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</si>
  <si>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</si>
  <si>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</si>
  <si>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</si>
  <si>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</si>
  <si>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</si>
  <si>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</si>
  <si>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</si>
  <si>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</si>
  <si>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</si>
  <si>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</si>
  <si>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</si>
  <si>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</si>
  <si>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</si>
  <si>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</si>
  <si>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</si>
  <si>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</si>
  <si>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</si>
  <si>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</si>
  <si>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</si>
  <si>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</si>
  <si>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</si>
  <si>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</si>
  <si>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</si>
  <si>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</si>
  <si>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</si>
  <si>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</si>
  <si>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</si>
  <si>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</si>
  <si>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</si>
  <si>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</si>
  <si>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</si>
  <si>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</si>
  <si>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</si>
  <si>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</si>
  <si>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</si>
  <si>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</si>
  <si>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</si>
  <si>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</si>
  <si>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</si>
  <si>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</si>
  <si>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</si>
  <si>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</si>
  <si>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</si>
  <si>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</si>
  <si>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</si>
  <si>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</si>
  <si>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</si>
  <si>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</si>
  <si>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</si>
  <si>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</si>
  <si>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</si>
  <si>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</si>
  <si>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</si>
  <si>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</si>
  <si>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</si>
  <si>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</si>
  <si>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</si>
  <si>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</si>
  <si>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</si>
  <si>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</si>
  <si>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</si>
  <si>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</si>
  <si>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</si>
  <si>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</si>
  <si>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</si>
  <si>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</si>
  <si>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</si>
  <si>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</si>
  <si>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</si>
  <si>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</si>
  <si>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</si>
  <si>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</si>
  <si>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</si>
  <si>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</si>
  <si>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</si>
  <si>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</si>
  <si>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</si>
  <si>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</si>
  <si>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</si>
  <si>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</si>
  <si>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</si>
  <si>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</si>
  <si>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</si>
  <si>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</si>
  <si>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</si>
  <si>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</si>
  <si>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</si>
  <si>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</si>
  <si>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</si>
  <si>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</si>
  <si>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</si>
  <si>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</si>
  <si>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</si>
  <si>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</si>
  <si>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</si>
  <si>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</si>
  <si>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</si>
  <si>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</si>
  <si>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</si>
  <si>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</si>
  <si>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</si>
  <si>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</si>
  <si>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</si>
  <si>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</si>
  <si>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</si>
  <si>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</si>
  <si>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</si>
  <si>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</si>
  <si>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</si>
  <si>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</si>
  <si>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</si>
  <si>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</si>
  <si>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</si>
  <si>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</si>
  <si>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</si>
  <si>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</si>
  <si>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</si>
  <si>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</si>
  <si>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</si>
  <si>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</si>
  <si>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</si>
  <si>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</si>
  <si>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</si>
  <si>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</si>
  <si>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</si>
  <si>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</si>
  <si>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</si>
  <si>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</si>
  <si>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</si>
  <si>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</si>
  <si>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</si>
  <si>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</si>
  <si>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</si>
  <si>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</si>
  <si>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</si>
  <si>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</si>
  <si>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</si>
  <si>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</si>
  <si>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</si>
  <si>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</si>
  <si>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</si>
  <si>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</si>
  <si>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</si>
  <si>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</si>
  <si>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</si>
  <si>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</si>
  <si>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</si>
  <si>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</si>
  <si>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</si>
  <si>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</si>
  <si>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</si>
  <si>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</si>
  <si>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</si>
  <si>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</si>
  <si>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</si>
  <si>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</si>
  <si>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</si>
  <si>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</si>
  <si>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</si>
  <si>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</si>
  <si>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</si>
  <si>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</si>
  <si>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</si>
  <si>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</si>
  <si>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</si>
  <si>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</si>
  <si>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</si>
  <si>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</si>
  <si>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</si>
  <si>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</si>
  <si>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</si>
  <si>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</si>
  <si>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</si>
  <si>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</si>
  <si>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</si>
  <si>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</si>
  <si>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</si>
  <si>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</si>
  <si>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</si>
  <si>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</si>
  <si>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</si>
  <si>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</si>
  <si>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</si>
  <si>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</si>
  <si>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</si>
  <si>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</si>
  <si>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</si>
  <si>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</si>
  <si>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</si>
  <si>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</si>
  <si>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</si>
  <si>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</si>
  <si>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</si>
  <si>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</si>
  <si>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</si>
  <si>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</si>
  <si>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</si>
  <si>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</si>
  <si>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</si>
  <si>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</si>
  <si>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</si>
  <si>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</si>
  <si>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</si>
  <si>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</si>
  <si>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</si>
  <si>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</si>
  <si>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</si>
  <si>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</si>
  <si>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</si>
  <si>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</si>
  <si>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</si>
  <si>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</si>
  <si>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</si>
  <si>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</si>
  <si>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</si>
  <si>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</si>
  <si>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</si>
  <si>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</si>
  <si>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</si>
  <si>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</si>
  <si>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</si>
  <si>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</si>
  <si>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</si>
  <si>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</si>
  <si>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</si>
  <si>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</si>
  <si>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</si>
  <si>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</si>
  <si>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</si>
  <si>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</si>
  <si>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</si>
  <si>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</si>
  <si>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</si>
  <si>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</si>
  <si>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</si>
  <si>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</si>
  <si>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</si>
  <si>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</si>
  <si>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</si>
  <si>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</si>
  <si>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</si>
  <si>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</si>
  <si>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</si>
  <si>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</si>
  <si>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</si>
  <si>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</si>
  <si>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</si>
  <si>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</si>
  <si>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</si>
  <si>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</si>
  <si>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</si>
  <si>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</si>
  <si>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</si>
  <si>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</si>
  <si>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</si>
  <si>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</si>
  <si>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</si>
  <si>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</si>
  <si>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</si>
  <si>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</si>
  <si>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</si>
  <si>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</si>
  <si>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</si>
  <si>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</si>
  <si>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</si>
  <si>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</si>
  <si>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</si>
  <si>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</si>
  <si>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</si>
  <si>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</si>
  <si>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</si>
  <si>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</si>
  <si>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</si>
  <si>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</si>
  <si>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</si>
  <si>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</si>
  <si>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</si>
  <si>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</si>
  <si>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</si>
  <si>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</si>
  <si>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</si>
  <si>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</si>
  <si>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</si>
  <si>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</si>
  <si>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</si>
  <si>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</si>
  <si>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</si>
  <si>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</si>
  <si>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</si>
  <si>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</si>
  <si>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</si>
  <si>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</si>
  <si>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</si>
  <si>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</si>
  <si>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</si>
  <si>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</si>
  <si>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</si>
  <si>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</si>
  <si>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</si>
  <si>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</si>
  <si>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</si>
  <si>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</si>
  <si>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</si>
  <si>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</si>
  <si>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</si>
  <si>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</si>
  <si>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</si>
  <si>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</si>
  <si>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</si>
  <si>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</si>
  <si>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</si>
  <si>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</si>
  <si>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</si>
  <si>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</si>
  <si>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</si>
  <si>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</si>
  <si>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</si>
  <si>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</si>
  <si>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</si>
  <si>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</si>
  <si>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</si>
  <si>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</si>
  <si>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</si>
  <si>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</si>
  <si>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</si>
  <si>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</si>
  <si>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</si>
  <si>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</si>
  <si>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</si>
  <si>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</si>
  <si>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</si>
  <si>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</si>
  <si>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</si>
  <si>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</si>
  <si>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</si>
  <si>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</si>
  <si>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</si>
  <si>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</si>
  <si>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</si>
  <si>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</si>
  <si>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</si>
  <si>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</si>
  <si>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</si>
  <si>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</si>
  <si>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</si>
  <si>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</si>
  <si>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</si>
  <si>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</si>
  <si>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</si>
  <si>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</si>
  <si>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</si>
  <si>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</si>
  <si>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</si>
  <si>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</si>
  <si>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</si>
  <si>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</si>
  <si>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</si>
  <si>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</si>
  <si>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</si>
  <si>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</si>
  <si>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</si>
  <si>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</si>
  <si>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</si>
  <si>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</si>
  <si>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</si>
  <si>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</si>
  <si>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</si>
  <si>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</si>
  <si>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</si>
  <si>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</si>
  <si>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</si>
  <si>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</si>
  <si>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</si>
  <si>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</si>
  <si>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</si>
  <si>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</si>
  <si>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</si>
  <si>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</si>
  <si>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</si>
  <si>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</si>
  <si>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</si>
  <si>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</si>
  <si>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</si>
  <si>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</si>
  <si>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</si>
  <si>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</si>
  <si>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</si>
  <si>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</si>
  <si>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</si>
  <si>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</si>
  <si>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</si>
  <si>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</si>
  <si>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</si>
  <si>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</si>
  <si>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</si>
  <si>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</si>
  <si>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</si>
  <si>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</si>
  <si>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</si>
  <si>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</si>
  <si>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</si>
  <si>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</si>
  <si>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</si>
  <si>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</si>
  <si>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</si>
  <si>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</si>
  <si>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</si>
  <si>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</si>
  <si>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</si>
  <si>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</si>
  <si>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</si>
  <si>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</si>
  <si>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</si>
  <si>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</si>
  <si>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</si>
  <si>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</si>
  <si>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</si>
  <si>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</si>
  <si>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</si>
  <si>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</si>
  <si>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</si>
  <si>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</si>
  <si>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</si>
  <si>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</si>
  <si>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</si>
  <si>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</si>
  <si>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</si>
  <si>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</si>
  <si>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</si>
  <si>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</si>
  <si>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</si>
  <si>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</si>
  <si>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</si>
  <si>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</si>
  <si>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</si>
  <si>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</si>
  <si>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</si>
  <si>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</si>
  <si>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</si>
  <si>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</si>
  <si>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</si>
  <si>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</si>
  <si>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</si>
  <si>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</si>
  <si>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</si>
  <si>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</si>
  <si>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</si>
  <si>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</si>
  <si>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</si>
  <si>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</si>
  <si>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</si>
  <si>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</si>
  <si>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</si>
  <si>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</si>
  <si>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</si>
  <si>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</si>
  <si>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</si>
  <si>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</si>
  <si>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</si>
  <si>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</si>
  <si>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</si>
  <si>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</si>
  <si>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</si>
  <si>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</si>
  <si>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</si>
  <si>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</si>
  <si>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</si>
  <si>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</si>
  <si>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</si>
  <si>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</si>
  <si>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</si>
  <si>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</si>
  <si>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</si>
  <si>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</si>
  <si>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</si>
  <si>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</si>
  <si>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</si>
  <si>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</si>
  <si>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</si>
  <si>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</si>
  <si>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</si>
  <si>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</si>
  <si>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</si>
  <si>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</si>
  <si>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</si>
  <si>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</si>
  <si>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</si>
  <si>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</si>
  <si>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</si>
  <si>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</si>
  <si>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</si>
  <si>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</si>
  <si>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</si>
  <si>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</si>
  <si>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</si>
  <si>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</si>
  <si>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</si>
  <si>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</si>
  <si>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</si>
  <si>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</si>
  <si>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</si>
  <si>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</si>
  <si>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</si>
  <si>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</si>
  <si>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</si>
  <si>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</si>
  <si>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</si>
  <si>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</si>
  <si>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</si>
  <si>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</si>
  <si>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</si>
  <si>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</si>
  <si>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</si>
  <si>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</si>
  <si>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</si>
  <si>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</si>
  <si>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</si>
  <si>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</si>
  <si>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</si>
  <si>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</si>
  <si>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</si>
  <si>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</si>
  <si>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</si>
  <si>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</si>
  <si>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</si>
  <si>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</si>
  <si>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</si>
  <si>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</si>
  <si>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</si>
  <si>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</si>
  <si>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</si>
  <si>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</si>
  <si>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</si>
  <si>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</si>
  <si>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</si>
  <si>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</si>
  <si>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</si>
  <si>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</si>
  <si>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</si>
  <si>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</si>
  <si>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</si>
  <si>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</si>
  <si>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</si>
  <si>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</si>
  <si>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</si>
  <si>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</si>
  <si>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</si>
  <si>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</si>
  <si>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</si>
  <si>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</si>
  <si>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</si>
  <si>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</si>
  <si>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</si>
  <si>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</si>
  <si>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</si>
  <si>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</si>
  <si>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</si>
  <si>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</si>
  <si>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</si>
  <si>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</si>
  <si>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</si>
  <si>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</si>
  <si>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</si>
  <si>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</si>
  <si>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</si>
  <si>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</si>
  <si>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</si>
  <si>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</si>
  <si>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</si>
  <si>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</si>
  <si>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</si>
  <si>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</si>
  <si>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</si>
  <si>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</si>
  <si>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</si>
  <si>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</si>
  <si>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</si>
  <si>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</si>
  <si>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</si>
  <si>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</si>
  <si>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</si>
  <si>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</si>
  <si>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</si>
  <si>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</si>
  <si>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</si>
  <si>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</si>
  <si>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</si>
  <si>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</si>
  <si>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</si>
  <si>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</si>
  <si>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</si>
  <si>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</si>
  <si>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</si>
  <si>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</si>
  <si>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</si>
  <si>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</si>
  <si>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</si>
  <si>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</si>
  <si>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</si>
  <si>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</si>
  <si>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</si>
  <si>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</si>
  <si>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</si>
  <si>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</si>
  <si>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</si>
  <si>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</si>
  <si>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</si>
  <si>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</si>
  <si>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</si>
  <si>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</si>
  <si>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</si>
  <si>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</si>
  <si>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</si>
  <si>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</si>
  <si>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</si>
  <si>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</si>
  <si>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</si>
  <si>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</si>
  <si>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</si>
  <si>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</si>
  <si>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</si>
  <si>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</si>
  <si>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</si>
  <si>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</si>
  <si>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</si>
  <si>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</si>
  <si>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</si>
  <si>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</si>
  <si>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</si>
  <si>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</si>
  <si>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</si>
  <si>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</si>
  <si>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</si>
  <si>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</si>
  <si>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</si>
  <si>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</si>
  <si>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</si>
  <si>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</si>
  <si>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</si>
  <si>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</si>
  <si>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</si>
  <si>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</si>
  <si>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</si>
  <si>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</si>
  <si>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</si>
  <si>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</si>
  <si>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</si>
  <si>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</si>
  <si>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</si>
  <si>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</si>
  <si>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</si>
  <si>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</si>
  <si>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</si>
  <si>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</si>
  <si>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</si>
  <si>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</si>
  <si>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</si>
  <si>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</si>
  <si>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</si>
  <si>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</si>
  <si>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</si>
  <si>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</si>
  <si>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</si>
  <si>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</si>
  <si>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</si>
  <si>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</si>
  <si>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</si>
  <si>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</si>
  <si>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</si>
  <si>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</si>
  <si>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</si>
  <si>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</si>
  <si>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</si>
  <si>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</si>
  <si>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</si>
  <si>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</si>
  <si>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</si>
  <si>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</si>
  <si>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</si>
  <si>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</si>
  <si>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</si>
  <si>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</si>
  <si>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</si>
  <si>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</si>
  <si>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</si>
  <si>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</si>
  <si>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</si>
  <si>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</si>
  <si>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</si>
  <si>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</si>
  <si>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</si>
  <si>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</si>
  <si>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</si>
  <si>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</si>
  <si>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</si>
  <si>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</si>
  <si>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</si>
  <si>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</si>
  <si>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</si>
  <si>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</si>
  <si>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</si>
  <si>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</si>
  <si>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</si>
  <si>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</si>
  <si>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</si>
  <si>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</si>
  <si>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</si>
  <si>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</si>
  <si>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</si>
  <si>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</si>
  <si>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</si>
  <si>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</si>
  <si>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</si>
  <si>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</si>
  <si>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</si>
  <si>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</si>
  <si>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</si>
  <si>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</si>
  <si>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</si>
  <si>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</si>
  <si>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</si>
  <si>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</si>
  <si>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</si>
  <si>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</si>
  <si>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</si>
  <si>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</si>
  <si>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</si>
  <si>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</si>
  <si>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</si>
  <si>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</si>
  <si>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</si>
  <si>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</si>
  <si>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</si>
  <si>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</si>
  <si>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</si>
  <si>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</si>
  <si>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</si>
  <si>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</si>
  <si>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</si>
  <si>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</si>
  <si>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</si>
  <si>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</si>
  <si>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</si>
  <si>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</si>
  <si>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</si>
  <si>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</si>
  <si>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</si>
  <si>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</si>
  <si>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</si>
  <si>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</si>
  <si>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</si>
  <si>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</si>
  <si>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</si>
  <si>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</si>
  <si>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</si>
  <si>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</si>
  <si>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</si>
  <si>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</si>
  <si>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</si>
  <si>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</si>
  <si>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</si>
  <si>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</si>
  <si>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</si>
  <si>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</si>
  <si>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</si>
  <si>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</si>
  <si>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</si>
  <si>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</si>
  <si>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</si>
  <si>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</si>
  <si>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</si>
  <si>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</si>
  <si>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</si>
  <si>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</si>
  <si>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</si>
  <si>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</si>
  <si>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</si>
  <si>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</si>
  <si>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</si>
  <si>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</si>
  <si>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</si>
  <si>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</si>
  <si>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</si>
  <si>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</si>
  <si>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</si>
  <si>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</si>
  <si>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</si>
  <si>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</si>
  <si>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</si>
  <si>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</si>
  <si>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</si>
  <si>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</si>
  <si>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</si>
  <si>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</si>
  <si>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</si>
  <si>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</si>
  <si>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</si>
  <si>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</si>
  <si>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</si>
  <si>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</si>
  <si>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</si>
  <si>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</si>
  <si>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</si>
  <si>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</si>
  <si>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</si>
  <si>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</si>
  <si>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</si>
  <si>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</si>
  <si>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</si>
  <si>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</si>
  <si>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</si>
  <si>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</si>
  <si>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</si>
  <si>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</si>
  <si>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</si>
  <si>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</si>
  <si>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</si>
  <si>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</si>
  <si>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</si>
  <si>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</si>
  <si>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</si>
  <si>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</si>
  <si>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</si>
  <si>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</si>
  <si>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</si>
  <si>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</si>
  <si>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</si>
  <si>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</si>
  <si>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</si>
  <si>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</si>
  <si>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</si>
  <si>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</si>
  <si>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</si>
  <si>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</si>
  <si>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</si>
  <si>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</si>
  <si>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</si>
  <si>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</si>
  <si>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</si>
  <si>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</si>
  <si>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</si>
  <si>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</si>
  <si>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</si>
  <si>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</si>
  <si>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</si>
  <si>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</si>
  <si>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</si>
  <si>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</si>
  <si>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</si>
  <si>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</si>
  <si>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</si>
  <si>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</si>
  <si>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</si>
  <si>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</si>
  <si>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</si>
  <si>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</si>
  <si>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</si>
  <si>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</si>
  <si>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</si>
  <si>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</si>
  <si>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</si>
  <si>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</si>
  <si>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</si>
  <si>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</si>
  <si>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</si>
  <si>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</si>
  <si>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</si>
  <si>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</si>
  <si>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</si>
  <si>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</si>
  <si>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</si>
  <si>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</si>
  <si>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</si>
  <si>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</si>
  <si>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</si>
  <si>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</si>
  <si>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</si>
  <si>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</si>
  <si>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</si>
  <si>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</si>
  <si>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</si>
  <si>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</si>
  <si>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</si>
  <si>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</si>
  <si>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</si>
  <si>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</si>
  <si>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</si>
  <si>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</si>
  <si>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</si>
  <si>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</si>
  <si>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</si>
  <si>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</si>
  <si>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</si>
  <si>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</si>
  <si>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</si>
  <si>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</si>
  <si>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</si>
  <si>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</si>
  <si>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</si>
  <si>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</si>
  <si>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</si>
  <si>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</si>
  <si>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</si>
  <si>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</si>
  <si>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</si>
  <si>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</si>
  <si>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</si>
  <si>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</si>
  <si>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</si>
  <si>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</si>
  <si>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</si>
  <si>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</si>
  <si>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</si>
  <si>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</si>
  <si>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</si>
  <si>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</si>
  <si>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</si>
  <si>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</si>
  <si>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</si>
  <si>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</si>
  <si>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</si>
  <si>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</si>
  <si>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</si>
  <si>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</si>
  <si>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</si>
  <si>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</si>
  <si>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</si>
  <si>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</si>
  <si>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</si>
  <si>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</si>
  <si>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</si>
  <si>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</si>
  <si>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</si>
  <si>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</si>
  <si>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</si>
  <si>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</si>
  <si>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</si>
  <si>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</si>
  <si>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</si>
  <si>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</si>
  <si>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</si>
  <si>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</si>
  <si>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</si>
  <si>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</si>
  <si>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</si>
  <si>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</si>
  <si>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</si>
  <si>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</si>
  <si>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</si>
  <si>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</si>
  <si>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</si>
  <si>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</si>
  <si>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</si>
  <si>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</si>
  <si>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</si>
  <si>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</si>
  <si>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</si>
  <si>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</si>
  <si>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</si>
  <si>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</si>
  <si>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</si>
  <si>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</si>
  <si>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</si>
  <si>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</si>
  <si>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</si>
  <si>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</si>
  <si>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</si>
  <si>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</si>
  <si>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</si>
  <si>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</si>
  <si>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</si>
  <si>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</si>
  <si>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</si>
  <si>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</si>
  <si>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</si>
  <si>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</si>
  <si>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</si>
  <si>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</si>
  <si>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</si>
  <si>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</si>
  <si>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</si>
  <si>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</si>
  <si>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</si>
  <si>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</si>
  <si>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</si>
  <si>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</si>
  <si>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</si>
  <si>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</si>
  <si>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</si>
  <si>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</si>
  <si>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</si>
  <si>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</si>
  <si>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</si>
  <si>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</si>
  <si>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</si>
  <si>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</si>
  <si>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</si>
  <si>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</si>
  <si>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</si>
  <si>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</si>
  <si>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</si>
  <si>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</si>
  <si>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</si>
  <si>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</si>
  <si>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</si>
  <si>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</si>
  <si>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</si>
  <si>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</si>
  <si>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</si>
  <si>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</si>
  <si>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</si>
  <si>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</si>
  <si>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</si>
  <si>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</si>
  <si>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</si>
  <si>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</si>
  <si>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</si>
  <si>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</si>
  <si>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</si>
  <si>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</si>
  <si>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</si>
  <si>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</si>
  <si>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</si>
  <si>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</si>
  <si>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</si>
  <si>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</si>
  <si>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</si>
  <si>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</si>
  <si>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</si>
  <si>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</si>
  <si>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</si>
  <si>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</si>
  <si>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</si>
  <si>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</si>
  <si>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</si>
  <si>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</si>
  <si>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</si>
  <si>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</si>
  <si>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</si>
  <si>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</si>
  <si>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</si>
  <si>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</si>
  <si>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</si>
  <si>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</si>
  <si>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</si>
  <si>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</si>
  <si>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</si>
  <si>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</si>
  <si>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</si>
  <si>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</si>
  <si>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</si>
  <si>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</si>
  <si>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</si>
  <si>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</si>
  <si>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</si>
  <si>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</si>
  <si>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</si>
  <si>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</si>
  <si>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</si>
  <si>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</si>
  <si>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</si>
  <si>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</si>
  <si>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</si>
  <si>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</si>
  <si>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</si>
  <si>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</si>
  <si>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</si>
  <si>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</si>
  <si>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</si>
  <si>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</si>
  <si>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</si>
  <si>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</si>
  <si>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</si>
  <si>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</si>
  <si>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</si>
  <si>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</si>
  <si>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</si>
  <si>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</si>
  <si>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</si>
  <si>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</si>
  <si>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</si>
  <si>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</si>
  <si>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</si>
  <si>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</si>
  <si>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</si>
  <si>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</si>
  <si>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</si>
  <si>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</si>
  <si>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</si>
  <si>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</si>
  <si>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</si>
  <si>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</si>
  <si>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</si>
  <si>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</si>
  <si>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</si>
  <si>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</si>
  <si>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</si>
  <si>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</si>
  <si>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</si>
  <si>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</si>
  <si>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</si>
  <si>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</si>
  <si>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</si>
  <si>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</si>
  <si>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</si>
  <si>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</si>
  <si>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</si>
  <si>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</si>
  <si>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</si>
  <si>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</si>
  <si>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</si>
  <si>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</si>
  <si>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</si>
  <si>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</si>
  <si>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</si>
  <si>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</si>
  <si>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</si>
  <si>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</si>
  <si>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</si>
  <si>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</si>
  <si>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</si>
  <si>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</si>
  <si>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</si>
  <si>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</si>
  <si>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</si>
  <si>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</si>
  <si>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</si>
  <si>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</si>
  <si>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</si>
  <si>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</si>
  <si>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</si>
  <si>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</si>
  <si>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</si>
  <si>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</si>
  <si>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</si>
  <si>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</si>
  <si>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</si>
  <si>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</si>
  <si>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</si>
  <si>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</si>
  <si>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</si>
  <si>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</si>
  <si>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</si>
  <si>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</si>
  <si>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</si>
  <si>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</si>
  <si>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</si>
  <si>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</si>
  <si>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</si>
  <si>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</si>
  <si>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</si>
  <si>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</si>
  <si>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</si>
  <si>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</si>
  <si>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</si>
  <si>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</si>
  <si>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</si>
  <si>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</si>
  <si>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</si>
  <si>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</si>
  <si>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</si>
  <si>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</si>
  <si>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</si>
  <si>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</si>
  <si>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</si>
  <si>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</si>
  <si>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</si>
  <si>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</si>
  <si>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</si>
  <si>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</si>
  <si>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</si>
  <si>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</si>
  <si>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</si>
  <si>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</si>
  <si>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</si>
  <si>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</si>
  <si>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</si>
  <si>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</si>
  <si>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</si>
  <si>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</si>
  <si>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</si>
  <si>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</si>
  <si>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</si>
  <si>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</si>
  <si>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</si>
  <si>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</si>
  <si>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</si>
  <si>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</si>
  <si>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</si>
  <si>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</si>
  <si>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</si>
  <si>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</si>
  <si>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</si>
  <si>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</si>
  <si>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</si>
  <si>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</si>
  <si>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</si>
  <si>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</si>
  <si>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</si>
  <si>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</si>
  <si>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</si>
  <si>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</si>
  <si>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</si>
  <si>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</si>
  <si>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</si>
  <si>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</si>
  <si>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</si>
  <si>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</si>
  <si>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</si>
  <si>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</si>
  <si>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</si>
  <si>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</si>
  <si>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</si>
  <si>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</si>
  <si>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</si>
  <si>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</si>
  <si>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</si>
  <si>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</si>
  <si>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</si>
  <si>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</si>
  <si>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</si>
  <si>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</si>
  <si>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</si>
  <si>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</si>
  <si>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</si>
  <si>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</si>
  <si>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</si>
  <si>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</si>
  <si>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</si>
  <si>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</si>
  <si>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</si>
  <si>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</si>
  <si>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</si>
  <si>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</si>
  <si>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</si>
  <si>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</si>
  <si>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</si>
  <si>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</si>
  <si>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</si>
  <si>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</si>
  <si>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</si>
  <si>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</si>
  <si>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</si>
  <si>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</si>
  <si>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</si>
  <si>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</si>
  <si>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</si>
  <si>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</si>
  <si>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</si>
  <si>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</si>
  <si>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</si>
  <si>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</si>
  <si>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</si>
  <si>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</si>
  <si>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</si>
  <si>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</si>
  <si>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</si>
  <si>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</si>
  <si>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</si>
  <si>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</si>
  <si>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</si>
  <si>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</si>
  <si>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</si>
  <si>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</si>
  <si>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</si>
  <si>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</si>
  <si>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</si>
  <si>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</si>
  <si>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</si>
  <si>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</si>
  <si>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</si>
  <si>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</si>
  <si>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</si>
  <si>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</si>
  <si>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</si>
  <si>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</si>
  <si>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</si>
  <si>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</si>
  <si>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</si>
  <si>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</si>
  <si>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</si>
  <si>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</si>
  <si>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</si>
  <si>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</si>
  <si>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</si>
  <si>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</si>
  <si>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</si>
  <si>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</si>
  <si>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</si>
  <si>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</si>
  <si>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</si>
  <si>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</si>
  <si>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</si>
  <si>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</si>
  <si>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</si>
  <si>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</si>
  <si>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</si>
  <si>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</si>
  <si>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</si>
  <si>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</si>
  <si>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</si>
  <si>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</si>
  <si>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</si>
  <si>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</si>
  <si>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</si>
  <si>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</si>
  <si>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</si>
  <si>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</si>
  <si>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</si>
  <si>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</si>
  <si>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</si>
  <si>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</si>
  <si>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</si>
  <si>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</si>
  <si>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</si>
  <si>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</si>
  <si>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</si>
  <si>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</si>
  <si>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</si>
  <si>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</si>
  <si>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</si>
  <si>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</si>
  <si>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</si>
  <si>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</si>
  <si>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</si>
  <si>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</si>
  <si>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</si>
  <si>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</si>
  <si>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</si>
  <si>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</si>
  <si>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</si>
  <si>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</si>
  <si>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</si>
  <si>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</si>
  <si>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</si>
  <si>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</si>
  <si>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</si>
  <si>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</si>
  <si>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</si>
  <si>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</si>
  <si>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</si>
  <si>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</si>
  <si>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</si>
  <si>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</si>
  <si>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</si>
  <si>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</si>
  <si>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</si>
  <si>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</si>
  <si>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</si>
  <si>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</si>
  <si>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</si>
  <si>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</si>
  <si>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</si>
  <si>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</si>
  <si>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</si>
  <si>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</si>
  <si>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</si>
  <si>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</si>
  <si>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</si>
  <si>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</si>
  <si>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</si>
  <si>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</si>
  <si>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</si>
  <si>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</si>
  <si>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</si>
  <si>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</si>
  <si>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</si>
  <si>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</si>
  <si>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</si>
  <si>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</si>
  <si>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</si>
  <si>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</si>
  <si>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</si>
  <si>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</si>
  <si>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</si>
  <si>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</si>
  <si>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</si>
  <si>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</si>
  <si>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</si>
  <si>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</si>
  <si>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</si>
  <si>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</si>
  <si>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</si>
  <si>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</si>
  <si>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</si>
  <si>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</si>
  <si>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</si>
  <si>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</si>
  <si>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</si>
  <si>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</si>
  <si>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</si>
  <si>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</si>
  <si>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</si>
  <si>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</si>
  <si>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</si>
  <si>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</si>
  <si>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</si>
  <si>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</si>
  <si>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</si>
  <si>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</si>
  <si>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</si>
  <si>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</si>
  <si>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</si>
  <si>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</si>
  <si>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</si>
  <si>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</si>
  <si>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</si>
  <si>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</si>
  <si>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</si>
  <si>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</si>
  <si>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</si>
  <si>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</si>
  <si>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</si>
  <si>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</si>
  <si>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</si>
  <si>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</si>
  <si>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</si>
  <si>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</si>
  <si>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</si>
  <si>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</si>
  <si>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</si>
  <si>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</si>
  <si>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</si>
  <si>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</si>
  <si>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</si>
  <si>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</si>
  <si>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</si>
  <si>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</si>
  <si>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</si>
  <si>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</si>
  <si>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</si>
  <si>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</si>
  <si>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</si>
  <si>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</si>
  <si>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</si>
  <si>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</si>
  <si>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</si>
  <si>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</si>
  <si>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</si>
  <si>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</si>
  <si>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</si>
  <si>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</si>
  <si>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</si>
  <si>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</si>
  <si>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</si>
  <si>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</si>
  <si>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</si>
  <si>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</si>
  <si>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</si>
  <si>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</si>
  <si>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</si>
  <si>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</si>
  <si>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</si>
  <si>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</si>
  <si>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</si>
  <si>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</si>
  <si>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</si>
  <si>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</si>
  <si>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</si>
  <si>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</si>
  <si>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</si>
  <si>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</si>
  <si>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</si>
  <si>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</si>
  <si>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</si>
  <si>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</si>
  <si>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</si>
  <si>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</si>
  <si>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</si>
  <si>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</si>
  <si>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</si>
  <si>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</si>
  <si>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</si>
  <si>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</si>
  <si>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</si>
  <si>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</si>
  <si>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</si>
  <si>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</si>
  <si>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</si>
  <si>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</si>
  <si>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</si>
  <si>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</si>
  <si>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</si>
  <si>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</si>
  <si>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</si>
  <si>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</si>
  <si>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</si>
  <si>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</si>
  <si>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</si>
  <si>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</si>
  <si>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</si>
  <si>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</si>
  <si>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</si>
  <si>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</si>
  <si>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</si>
  <si>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</si>
  <si>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</si>
  <si>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</si>
  <si>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</si>
  <si>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</si>
  <si>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</si>
  <si>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</si>
  <si>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</si>
  <si>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</si>
  <si>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</si>
  <si>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</si>
  <si>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</si>
  <si>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</si>
  <si>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</si>
  <si>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</si>
  <si>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</si>
  <si>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</si>
  <si>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</si>
  <si>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</si>
  <si>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</si>
  <si>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</si>
  <si>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</si>
  <si>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</si>
  <si>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</si>
  <si>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</si>
  <si>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</si>
  <si>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</si>
  <si>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</si>
  <si>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</si>
  <si>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</si>
  <si>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</si>
  <si>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</si>
  <si>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</si>
  <si>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</si>
  <si>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</si>
  <si>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</si>
  <si>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</si>
  <si>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</si>
  <si>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</si>
  <si>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</si>
  <si>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</si>
  <si>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</si>
  <si>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</si>
  <si>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</si>
  <si>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</si>
  <si>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</si>
  <si>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</si>
  <si>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</si>
  <si>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</si>
  <si>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</si>
  <si>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</si>
  <si>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</si>
  <si>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</si>
  <si>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</si>
  <si>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</si>
  <si>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</si>
  <si>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</si>
  <si>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</si>
  <si>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</si>
  <si>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</si>
  <si>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</si>
  <si>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</si>
  <si>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</si>
  <si>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</si>
  <si>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</si>
  <si>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</si>
  <si>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</si>
  <si>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</si>
  <si>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</si>
  <si>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</si>
  <si>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</si>
  <si>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</si>
  <si>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</si>
  <si>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</si>
  <si>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</si>
  <si>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</si>
  <si>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</si>
  <si>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</si>
  <si>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</si>
  <si>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</si>
  <si>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</si>
  <si>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</si>
  <si>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</si>
  <si>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</si>
  <si>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</si>
  <si>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</si>
  <si>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</si>
  <si>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</si>
  <si>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</si>
  <si>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</si>
  <si>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</si>
  <si>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</si>
  <si>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</si>
  <si>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</si>
  <si>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</si>
  <si>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</si>
  <si>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</si>
  <si>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</si>
  <si>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</si>
  <si>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</si>
  <si>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</si>
  <si>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</si>
  <si>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</si>
  <si>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</si>
  <si>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</si>
  <si>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</si>
  <si>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</si>
  <si>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</si>
  <si>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</si>
  <si>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</si>
  <si>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</si>
  <si>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</si>
  <si>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</si>
  <si>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</si>
  <si>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</si>
  <si>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</si>
  <si>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</si>
  <si>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</si>
  <si>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</si>
  <si>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</si>
  <si>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</si>
  <si>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</si>
  <si>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</si>
  <si>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</si>
  <si>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</si>
  <si>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</si>
  <si>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</si>
  <si>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</si>
  <si>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</si>
  <si>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</si>
  <si>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</si>
  <si>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</si>
  <si>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</si>
  <si>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</si>
  <si>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</si>
  <si>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</si>
  <si>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</si>
  <si>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</si>
  <si>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</si>
  <si>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</si>
  <si>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</si>
  <si>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</si>
  <si>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</si>
  <si>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</si>
  <si>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</si>
  <si>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</si>
  <si>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</si>
  <si>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</si>
  <si>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</si>
  <si>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</si>
  <si>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</si>
  <si>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</si>
  <si>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</si>
  <si>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</si>
  <si>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</si>
  <si>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</si>
  <si>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</si>
  <si>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</si>
  <si>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</si>
  <si>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</si>
  <si>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</si>
  <si>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</si>
  <si>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</si>
  <si>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</si>
  <si>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</si>
  <si>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</si>
  <si>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</si>
  <si>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</si>
  <si>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</si>
  <si>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</si>
  <si>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</si>
  <si>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</si>
  <si>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</si>
  <si>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</si>
  <si>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</si>
  <si>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</si>
  <si>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</si>
  <si>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</si>
  <si>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</si>
  <si>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</si>
  <si>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</si>
  <si>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</si>
  <si>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</si>
  <si>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</si>
  <si>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</si>
  <si>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</si>
  <si>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</si>
  <si>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</si>
  <si>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</si>
  <si>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</si>
  <si>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</si>
  <si>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</si>
  <si>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</si>
  <si>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</si>
  <si>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</si>
  <si>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</si>
  <si>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</si>
  <si>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</si>
  <si>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</si>
  <si>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</si>
  <si>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</si>
  <si>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</si>
  <si>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</si>
  <si>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</si>
  <si>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</si>
  <si>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</si>
  <si>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</si>
  <si>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</si>
  <si>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</si>
  <si>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</si>
  <si>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</si>
  <si>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</si>
  <si>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</si>
  <si>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</si>
  <si>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</si>
  <si>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</si>
  <si>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</si>
  <si>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</si>
  <si>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</si>
  <si>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</si>
  <si>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</si>
  <si>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</si>
  <si>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</si>
  <si>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</si>
  <si>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</si>
  <si>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</si>
  <si>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</si>
  <si>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</si>
  <si>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</si>
  <si>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</si>
  <si>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</si>
  <si>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</si>
  <si>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</si>
  <si>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</si>
  <si>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</si>
  <si>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</si>
  <si>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</si>
  <si>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</si>
  <si>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</si>
  <si>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</si>
  <si>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</si>
  <si>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</si>
  <si>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</si>
  <si>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</si>
  <si>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</si>
  <si>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</si>
  <si>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</si>
  <si>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</si>
  <si>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</si>
  <si>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</si>
  <si>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</si>
  <si>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</si>
  <si>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</si>
  <si>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</si>
  <si>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</si>
  <si>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</si>
  <si>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</si>
  <si>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</si>
  <si>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</si>
  <si>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</si>
  <si>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</si>
  <si>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</si>
  <si>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</si>
  <si>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</si>
  <si>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</si>
  <si>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</si>
  <si>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</si>
  <si>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</si>
  <si>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</si>
  <si>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</si>
  <si>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</si>
  <si>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</si>
  <si>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</si>
  <si>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</si>
  <si>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</si>
  <si>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</si>
  <si>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</si>
  <si>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</si>
  <si>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</si>
  <si>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</si>
  <si>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</si>
  <si>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</si>
  <si>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</si>
  <si>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</si>
  <si>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</si>
  <si>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</si>
  <si>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</si>
  <si>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</si>
  <si>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</si>
  <si>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</si>
  <si>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</si>
  <si>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</si>
  <si>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</si>
  <si>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</si>
  <si>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</si>
  <si>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</si>
  <si>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</si>
  <si>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</si>
  <si>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</si>
  <si>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</si>
  <si>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</si>
  <si>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</si>
  <si>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</si>
  <si>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</si>
  <si>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</si>
  <si>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</si>
  <si>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</si>
  <si>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</si>
  <si>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</si>
  <si>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</si>
  <si>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</si>
  <si>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</si>
  <si>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</si>
  <si>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</si>
  <si>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</si>
  <si>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</si>
  <si>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</si>
  <si>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</si>
  <si>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</si>
  <si>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</si>
  <si>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</si>
  <si>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</si>
  <si>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</si>
  <si>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</si>
  <si>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</si>
  <si>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</si>
  <si>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</si>
  <si>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</si>
  <si>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</si>
  <si>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</si>
  <si>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</si>
  <si>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</si>
  <si>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</si>
  <si>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</si>
  <si>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</si>
  <si>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</si>
  <si>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</si>
  <si>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</si>
  <si>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</si>
  <si>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</si>
  <si>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</si>
  <si>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</si>
  <si>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</si>
  <si>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</si>
  <si>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</si>
  <si>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</si>
  <si>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</si>
  <si>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</si>
  <si>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</si>
  <si>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</si>
  <si>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</si>
  <si>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</si>
  <si>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</si>
  <si>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</si>
  <si>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</si>
  <si>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</si>
  <si>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</si>
  <si>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</si>
  <si>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</si>
  <si>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</si>
  <si>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</si>
  <si>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</si>
  <si>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</si>
  <si>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</si>
  <si>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</si>
  <si>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</si>
  <si>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</si>
  <si>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</si>
  <si>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</si>
  <si>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</si>
  <si>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</si>
  <si>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</si>
  <si>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</si>
  <si>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</si>
  <si>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</si>
  <si>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</si>
  <si>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</si>
  <si>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</si>
  <si>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</si>
  <si>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</si>
  <si>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</si>
  <si>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</si>
  <si>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</si>
  <si>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</si>
  <si>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</si>
  <si>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</si>
  <si>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</si>
  <si>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</si>
  <si>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</si>
  <si>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</si>
  <si>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</si>
  <si>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</si>
  <si>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</si>
  <si>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</si>
  <si>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</si>
  <si>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</si>
  <si>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</si>
  <si>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</si>
  <si>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</si>
  <si>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</si>
  <si>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</si>
  <si>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</si>
  <si>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</si>
  <si>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</si>
  <si>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</si>
  <si>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</si>
  <si>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</si>
  <si>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</si>
  <si>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</si>
  <si>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</si>
  <si>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</si>
  <si>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</si>
  <si>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</si>
  <si>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</si>
  <si>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</si>
  <si>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</si>
  <si>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</si>
  <si>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</si>
  <si>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</si>
  <si>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</si>
  <si>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</si>
  <si>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</si>
  <si>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</si>
  <si>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</si>
  <si>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</si>
  <si>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</si>
  <si>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</si>
  <si>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</si>
  <si>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</si>
  <si>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</si>
  <si>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</si>
  <si>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</si>
  <si>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</si>
  <si>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</si>
  <si>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</si>
  <si>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</si>
  <si>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</si>
  <si>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</si>
  <si>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</si>
  <si>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</si>
  <si>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</si>
  <si>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</si>
  <si>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</si>
  <si>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</si>
  <si>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</si>
  <si>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</si>
  <si>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</si>
  <si>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</si>
  <si>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</si>
  <si>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</si>
  <si>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</si>
  <si>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</si>
  <si>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</si>
  <si>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</si>
  <si>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</si>
  <si>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</si>
  <si>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</si>
  <si>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</si>
  <si>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</si>
  <si>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</si>
  <si>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</si>
  <si>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</si>
  <si>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</si>
  <si>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</si>
  <si>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</si>
  <si>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</si>
  <si>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</si>
  <si>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</si>
  <si>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</si>
  <si>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</si>
  <si>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</si>
  <si>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</si>
  <si>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</si>
  <si>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</si>
  <si>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</si>
  <si>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</si>
  <si>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</si>
  <si>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</si>
  <si>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</si>
  <si>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</si>
  <si>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</si>
  <si>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</si>
  <si>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</si>
  <si>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</si>
  <si>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</si>
  <si>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</si>
  <si>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</si>
  <si>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</si>
  <si>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</si>
  <si>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</si>
  <si>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</si>
  <si>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</si>
  <si>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</si>
  <si>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</si>
  <si>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</si>
  <si>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</si>
  <si>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</si>
  <si>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</si>
  <si>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</si>
  <si>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</si>
  <si>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</si>
  <si>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</si>
  <si>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</si>
  <si>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</si>
  <si>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</si>
  <si>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</si>
  <si>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</si>
  <si>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</si>
  <si>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</si>
  <si>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</si>
  <si>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</si>
  <si>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</si>
  <si>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</si>
  <si>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</si>
  <si>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</si>
  <si>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</si>
  <si>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</si>
  <si>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</si>
  <si>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</si>
  <si>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</si>
  <si>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</si>
  <si>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</si>
  <si>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</si>
  <si>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</si>
  <si>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</si>
  <si>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</si>
  <si>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</si>
  <si>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</si>
  <si>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</si>
  <si>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</si>
  <si>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</si>
  <si>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</si>
  <si>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</si>
  <si>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</si>
  <si>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</si>
  <si>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</si>
  <si>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</si>
  <si>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</si>
  <si>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</si>
  <si>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</si>
  <si>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</si>
  <si>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</si>
  <si>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</si>
  <si>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</si>
  <si>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</si>
  <si>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</si>
  <si>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</si>
  <si>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</si>
  <si>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</si>
  <si>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</si>
  <si>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</si>
  <si>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</si>
  <si>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</si>
  <si>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</si>
  <si>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</si>
  <si>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</si>
  <si>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</si>
  <si>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</si>
  <si>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</si>
  <si>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</si>
  <si>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</si>
  <si>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</si>
  <si>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</si>
  <si>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</si>
  <si>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</si>
  <si>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</si>
  <si>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</si>
  <si>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</si>
  <si>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</si>
  <si>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</si>
  <si>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</si>
  <si>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</si>
  <si>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</si>
  <si>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</si>
  <si>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</si>
  <si>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</si>
  <si>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</si>
  <si>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</si>
  <si>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</si>
  <si>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</si>
  <si>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</si>
  <si>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</si>
  <si>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</si>
  <si>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</si>
  <si>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</si>
  <si>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</si>
  <si>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</si>
  <si>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</si>
  <si>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</si>
  <si>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</si>
  <si>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</si>
  <si>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</si>
  <si>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</si>
  <si>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</si>
  <si>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</si>
  <si>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</si>
  <si>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</si>
  <si>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</si>
  <si>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</si>
  <si>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</si>
  <si>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</si>
  <si>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</si>
  <si>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</si>
  <si>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</si>
  <si>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</si>
  <si>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</si>
  <si>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</si>
  <si>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</si>
  <si>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</si>
  <si>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</si>
  <si>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</si>
  <si>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</si>
  <si>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</si>
  <si>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</si>
  <si>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</si>
  <si>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</si>
  <si>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</si>
  <si>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</si>
  <si>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</si>
  <si>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</si>
  <si>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</si>
  <si>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</si>
  <si>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</si>
  <si>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</si>
  <si>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</si>
  <si>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</si>
  <si>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</si>
  <si>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</si>
  <si>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</si>
  <si>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</si>
  <si>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</si>
  <si>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</si>
  <si>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</si>
  <si>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</si>
  <si>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</si>
  <si>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</si>
  <si>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</si>
  <si>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</si>
  <si>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</si>
  <si>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</si>
  <si>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</si>
  <si>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</si>
  <si>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</si>
  <si>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</si>
  <si>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</si>
  <si>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</si>
  <si>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</si>
  <si>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</si>
  <si>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</si>
  <si>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</si>
  <si>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</si>
  <si>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</si>
  <si>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</si>
  <si>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</si>
  <si>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</si>
  <si>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</si>
  <si>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</si>
  <si>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</si>
  <si>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</si>
  <si>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</si>
  <si>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</si>
  <si>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</si>
  <si>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</si>
  <si>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</si>
  <si>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</si>
  <si>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</si>
  <si>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</si>
  <si>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</si>
  <si>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</si>
  <si>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</si>
  <si>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</si>
  <si>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</si>
  <si>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</si>
  <si>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</si>
  <si>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</si>
  <si>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</si>
  <si>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</si>
  <si>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</si>
  <si>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</si>
  <si>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</si>
  <si>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</si>
  <si>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</si>
  <si>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</si>
  <si>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</si>
  <si>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</si>
  <si>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</si>
  <si>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</si>
  <si>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</si>
  <si>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</si>
  <si>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</si>
  <si>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</si>
  <si>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</si>
  <si>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</si>
  <si>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</si>
  <si>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</si>
  <si>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</si>
  <si>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</si>
  <si>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</si>
  <si>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</si>
  <si>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</si>
  <si>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</si>
  <si>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</si>
  <si>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</si>
  <si>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</si>
  <si>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</si>
  <si>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</si>
  <si>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</si>
  <si>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</si>
  <si>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</si>
  <si>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</si>
  <si>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</si>
  <si>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</si>
  <si>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</si>
  <si>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</si>
  <si>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</si>
  <si>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</si>
  <si>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</si>
  <si>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</si>
  <si>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</si>
  <si>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</si>
  <si>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</si>
  <si>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</si>
  <si>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</si>
  <si>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</si>
  <si>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</si>
  <si>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</si>
  <si>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</si>
  <si>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</si>
  <si>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</si>
  <si>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</si>
  <si>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</si>
  <si>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</si>
  <si>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</si>
  <si>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</si>
  <si>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</si>
  <si>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</si>
  <si>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</si>
  <si>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</si>
  <si>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</si>
  <si>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</si>
  <si>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</si>
  <si>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</si>
  <si>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</si>
  <si>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</si>
  <si>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</si>
  <si>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</si>
  <si>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</si>
  <si>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</si>
  <si>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</si>
  <si>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</si>
  <si>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</si>
  <si>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</si>
  <si>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</si>
  <si>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</si>
  <si>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</si>
  <si>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</si>
  <si>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</si>
  <si>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</si>
  <si>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</si>
  <si>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</si>
  <si>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</si>
  <si>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</si>
  <si>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</si>
  <si>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</si>
  <si>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</si>
  <si>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</si>
  <si>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</si>
  <si>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</si>
  <si>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</si>
  <si>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</si>
  <si>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</si>
  <si>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</si>
  <si>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</si>
  <si>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</si>
  <si>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</si>
  <si>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</si>
  <si>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</si>
  <si>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</si>
  <si>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</si>
  <si>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</si>
  <si>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</si>
  <si>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</si>
  <si>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</si>
  <si>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</si>
  <si>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</si>
  <si>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</si>
  <si>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</si>
  <si>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</si>
  <si>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</si>
  <si>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</si>
  <si>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</si>
  <si>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</si>
  <si>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</si>
  <si>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</si>
  <si>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</si>
  <si>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</si>
  <si>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</si>
  <si>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</si>
  <si>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</si>
  <si>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</si>
  <si>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</si>
  <si>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</si>
  <si>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</si>
  <si>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</si>
  <si>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</si>
  <si>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</si>
  <si>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</si>
  <si>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</si>
  <si>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</si>
  <si>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</si>
  <si>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</si>
  <si>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</si>
  <si>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</si>
  <si>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</si>
  <si>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</si>
  <si>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</si>
  <si>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</si>
  <si>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</si>
  <si>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</si>
  <si>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</si>
  <si>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</si>
  <si>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</si>
  <si>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</si>
  <si>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</si>
  <si>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</si>
  <si>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</si>
  <si>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</si>
  <si>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</si>
  <si>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</si>
  <si>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</si>
  <si>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</si>
  <si>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</si>
  <si>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</si>
  <si>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</si>
  <si>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</si>
  <si>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</si>
  <si>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</si>
  <si>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</si>
  <si>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</si>
  <si>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</si>
  <si>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</si>
  <si>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</si>
  <si>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</si>
  <si>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</si>
  <si>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</si>
  <si>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</si>
  <si>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</si>
  <si>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</si>
  <si>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</si>
  <si>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</si>
  <si>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</si>
  <si>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</si>
  <si>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</si>
  <si>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</si>
  <si>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</si>
  <si>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</si>
  <si>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</si>
  <si>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</si>
  <si>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</si>
  <si>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</si>
  <si>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</si>
  <si>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</si>
  <si>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</si>
  <si>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</si>
  <si>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</si>
  <si>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</si>
  <si>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</si>
  <si>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</si>
  <si>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</si>
  <si>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</si>
  <si>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</si>
  <si>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</si>
  <si>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</si>
  <si>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</si>
  <si>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</si>
  <si>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</si>
  <si>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</si>
  <si>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</si>
  <si>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</si>
  <si>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</si>
  <si>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</si>
  <si>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</si>
  <si>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</si>
  <si>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</si>
  <si>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</si>
  <si>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</si>
  <si>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</si>
  <si>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</si>
  <si>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</si>
  <si>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</si>
  <si>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</si>
  <si>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</si>
  <si>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</si>
  <si>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</si>
  <si>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</si>
  <si>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</si>
  <si>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</si>
  <si>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</si>
  <si>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</si>
  <si>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</si>
  <si>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</si>
  <si>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</si>
  <si>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</si>
  <si>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</si>
  <si>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</si>
  <si>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</si>
  <si>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</si>
  <si>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</si>
  <si>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</si>
  <si>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</si>
  <si>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</si>
  <si>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</si>
  <si>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</si>
  <si>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</si>
  <si>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</si>
  <si>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</si>
  <si>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</si>
  <si>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</si>
  <si>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</si>
  <si>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</si>
  <si>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</si>
  <si>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</si>
  <si>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</si>
  <si>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</si>
  <si>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</si>
  <si>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</si>
  <si>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</si>
  <si>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</si>
  <si>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</si>
  <si>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</si>
  <si>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</si>
  <si>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</si>
  <si>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</si>
  <si>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</si>
  <si>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</si>
  <si>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</si>
  <si>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</si>
  <si>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</si>
  <si>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</si>
  <si>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</si>
  <si>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</si>
  <si>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</si>
  <si>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</si>
  <si>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</si>
  <si>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</si>
  <si>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</si>
  <si>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</si>
  <si>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</si>
  <si>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</si>
  <si>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</si>
  <si>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</si>
  <si>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</si>
  <si>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</si>
  <si>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</si>
  <si>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</si>
  <si>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</si>
  <si>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</si>
  <si>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</si>
  <si>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</si>
  <si>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</si>
  <si>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</si>
  <si>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</si>
  <si>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</si>
  <si>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</si>
  <si>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</si>
  <si>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</si>
  <si>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</si>
  <si>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</si>
  <si>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</si>
  <si>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</si>
  <si>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</si>
  <si>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</si>
  <si>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</si>
  <si>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</si>
  <si>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</si>
  <si>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</si>
  <si>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</si>
  <si>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</si>
  <si>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</si>
  <si>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</si>
  <si>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</si>
  <si>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</si>
  <si>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</si>
  <si>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</si>
  <si>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</si>
  <si>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</si>
  <si>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</si>
  <si>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</si>
  <si>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</si>
  <si>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</si>
  <si>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</si>
  <si>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</si>
  <si>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</si>
  <si>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</si>
  <si>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</si>
  <si>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</si>
  <si>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</si>
  <si>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</si>
  <si>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</si>
  <si>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</si>
  <si>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</si>
  <si>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</si>
  <si>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</si>
  <si>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</si>
  <si>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</si>
  <si>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</si>
  <si>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</si>
  <si>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</si>
  <si>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</si>
  <si>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</si>
  <si>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</si>
  <si>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</si>
  <si>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</si>
  <si>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</si>
  <si>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</si>
  <si>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</si>
  <si>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</si>
  <si>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</si>
  <si>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</si>
  <si>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</si>
  <si>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</si>
  <si>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</si>
  <si>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</si>
  <si>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</si>
  <si>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</si>
  <si>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</si>
  <si>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</si>
  <si>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</si>
  <si>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</si>
  <si>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</si>
  <si>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</si>
  <si>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</si>
  <si>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</si>
  <si>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</si>
  <si>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</si>
  <si>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</si>
  <si>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</si>
  <si>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</si>
  <si>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</si>
  <si>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</si>
  <si>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</si>
  <si>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</si>
  <si>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</si>
  <si>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</si>
  <si>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</si>
  <si>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</si>
  <si>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</si>
  <si>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</si>
  <si>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</si>
  <si>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</si>
  <si>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</si>
  <si>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</si>
  <si>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</si>
  <si>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</si>
  <si>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</si>
  <si>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</si>
  <si>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</si>
  <si>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</si>
  <si>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</si>
  <si>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</si>
  <si>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</si>
  <si>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</si>
  <si>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</si>
  <si>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</si>
  <si>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</si>
  <si>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</si>
  <si>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</si>
  <si>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</si>
  <si>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</si>
  <si>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</si>
  <si>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</si>
  <si>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</si>
  <si>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</si>
  <si>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</si>
  <si>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</si>
  <si>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</si>
  <si>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</si>
  <si>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</si>
  <si>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</si>
  <si>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</si>
  <si>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</si>
  <si>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</si>
  <si>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</si>
  <si>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</si>
  <si>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</si>
  <si>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</si>
  <si>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</si>
  <si>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</si>
  <si>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</si>
  <si>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</si>
  <si>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</si>
  <si>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</si>
  <si>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</si>
  <si>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</si>
  <si>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</si>
  <si>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</si>
  <si>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</si>
  <si>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</si>
  <si>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</si>
  <si>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</si>
  <si>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</si>
  <si>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</si>
  <si>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</si>
  <si>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</si>
  <si>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</si>
  <si>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</si>
  <si>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</si>
  <si>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</si>
  <si>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</si>
  <si>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</si>
  <si>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</si>
  <si>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</si>
  <si>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</si>
  <si>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</si>
  <si>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</si>
  <si>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</si>
  <si>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</si>
  <si>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</si>
  <si>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</si>
  <si>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</si>
  <si>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</si>
  <si>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</si>
  <si>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</si>
  <si>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</si>
  <si>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</si>
  <si>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</si>
  <si>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</si>
  <si>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</si>
  <si>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</si>
  <si>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</si>
  <si>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</si>
  <si>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</si>
  <si>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</si>
  <si>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</si>
  <si>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</si>
  <si>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</si>
  <si>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</si>
  <si>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</si>
  <si>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</si>
  <si>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</si>
  <si>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</si>
  <si>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</si>
  <si>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</si>
  <si>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</si>
  <si>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</si>
  <si>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</si>
  <si>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</si>
  <si>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</si>
  <si>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</si>
  <si>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</si>
  <si>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</si>
  <si>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</si>
  <si>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</si>
  <si>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</si>
  <si>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</si>
  <si>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</si>
  <si>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</si>
  <si>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</si>
  <si>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</si>
  <si>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</si>
  <si>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</si>
  <si>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</si>
  <si>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</si>
  <si>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</si>
  <si>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</si>
  <si>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</si>
  <si>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</si>
  <si>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</si>
  <si>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</si>
  <si>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</si>
  <si>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</si>
  <si>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</si>
  <si>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</si>
  <si>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</si>
  <si>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</si>
  <si>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</si>
  <si>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</si>
  <si>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</si>
  <si>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</si>
  <si>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</si>
  <si>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</si>
  <si>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</si>
  <si>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</si>
  <si>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</si>
  <si>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</si>
  <si>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</si>
  <si>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</si>
  <si>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</si>
  <si>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</si>
  <si>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</si>
  <si>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</si>
  <si>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</si>
  <si>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</si>
  <si>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</si>
  <si>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</si>
  <si>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</si>
  <si>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</si>
  <si>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</si>
  <si>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</si>
  <si>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</si>
  <si>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</si>
  <si>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</si>
  <si>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</si>
  <si>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</si>
  <si>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</si>
  <si>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</si>
  <si>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</si>
  <si>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</si>
  <si>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</si>
  <si>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</si>
  <si>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</si>
  <si>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</si>
  <si>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</si>
  <si>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</si>
  <si>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</si>
  <si>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</si>
  <si>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</si>
  <si>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</si>
  <si>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</si>
  <si>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</si>
  <si>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</si>
  <si>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</si>
  <si>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</si>
  <si>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</si>
  <si>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</si>
  <si>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</si>
  <si>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</si>
  <si>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</si>
  <si>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</si>
  <si>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</si>
  <si>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</si>
  <si>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</si>
  <si>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</si>
  <si>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</si>
  <si>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</si>
  <si>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</si>
  <si>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</si>
  <si>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</si>
  <si>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</si>
  <si>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</si>
  <si>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</si>
  <si>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</si>
  <si>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</si>
  <si>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</si>
  <si>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</si>
  <si>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</si>
  <si>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</si>
  <si>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</si>
  <si>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</si>
  <si>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</si>
  <si>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</si>
  <si>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</si>
  <si>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</si>
  <si>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</si>
  <si>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</si>
  <si>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</si>
  <si>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</si>
  <si>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</si>
  <si>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</si>
  <si>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</si>
  <si>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</si>
  <si>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</si>
  <si>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</si>
  <si>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</si>
  <si>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</si>
  <si>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</si>
  <si>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</si>
  <si>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</si>
  <si>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</si>
  <si>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</si>
  <si>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</si>
  <si>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</si>
  <si>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</si>
  <si>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</si>
  <si>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</si>
  <si>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</si>
  <si>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</si>
  <si>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</si>
  <si>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</si>
  <si>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</si>
  <si>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</si>
  <si>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</si>
  <si>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</si>
  <si>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</si>
  <si>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</si>
  <si>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</si>
  <si>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</si>
  <si>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</si>
  <si>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</si>
  <si>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</si>
  <si>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</si>
  <si>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</si>
  <si>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</si>
  <si>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</si>
  <si>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</si>
  <si>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</si>
  <si>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</si>
  <si>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</si>
  <si>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</si>
  <si>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</si>
  <si>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</si>
  <si>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</si>
  <si>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</si>
  <si>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</si>
  <si>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</si>
  <si>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</si>
  <si>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</si>
  <si>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</si>
  <si>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</si>
  <si>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</si>
  <si>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</si>
  <si>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</si>
  <si>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</si>
  <si>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</si>
  <si>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</si>
  <si>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</si>
  <si>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</si>
  <si>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</si>
  <si>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</si>
  <si>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</si>
  <si>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</si>
  <si>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</si>
  <si>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</si>
  <si>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</si>
  <si>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</si>
  <si>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</si>
  <si>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</si>
  <si>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</si>
  <si>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</si>
  <si>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</si>
  <si>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</si>
  <si>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</si>
  <si>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</si>
  <si>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</si>
  <si>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</si>
  <si>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</si>
  <si>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</si>
  <si>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</si>
  <si>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</si>
  <si>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</si>
  <si>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</si>
  <si>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</si>
  <si>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</si>
  <si>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</si>
  <si>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</si>
  <si>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</si>
  <si>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</si>
  <si>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</si>
  <si>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</si>
  <si>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</si>
  <si>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</si>
  <si>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</si>
  <si>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</si>
  <si>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</si>
  <si>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</si>
  <si>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</si>
  <si>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</si>
  <si>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</si>
  <si>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</si>
  <si>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</si>
  <si>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</si>
  <si>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</si>
  <si>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</si>
  <si>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</si>
  <si>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</si>
  <si>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</si>
  <si>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</si>
  <si>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</si>
  <si>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</si>
  <si>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</si>
  <si>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</si>
  <si>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</si>
  <si>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</si>
  <si>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</si>
  <si>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</si>
  <si>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</si>
  <si>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</si>
  <si>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</si>
  <si>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</si>
  <si>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</si>
  <si>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</si>
  <si>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</si>
  <si>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</si>
  <si>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</si>
  <si>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</si>
  <si>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</si>
  <si>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</si>
  <si>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</si>
  <si>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</si>
  <si>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</si>
  <si>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</si>
  <si>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</si>
  <si>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</si>
  <si>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</si>
  <si>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</si>
  <si>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</si>
  <si>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</si>
  <si>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</si>
  <si>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</si>
  <si>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</si>
  <si>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</si>
  <si>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</si>
  <si>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</si>
  <si>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</si>
  <si>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</si>
  <si>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</si>
  <si>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</si>
  <si>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</si>
  <si>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</si>
  <si>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</si>
  <si>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</si>
  <si>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</si>
  <si>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</si>
  <si>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</si>
  <si>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</si>
  <si>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</si>
  <si>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</si>
  <si>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</si>
  <si>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</si>
  <si>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</si>
  <si>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</si>
  <si>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</si>
  <si>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</si>
  <si>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</si>
  <si>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</si>
  <si>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</si>
  <si>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</si>
  <si>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</si>
  <si>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</si>
  <si>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</si>
  <si>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</si>
  <si>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</si>
  <si>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</si>
  <si>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</si>
  <si>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</si>
  <si>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</si>
  <si>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</si>
  <si>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</si>
  <si>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</si>
  <si>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</si>
  <si>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</si>
  <si>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</si>
  <si>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</si>
  <si>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</si>
  <si>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</si>
  <si>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</si>
  <si>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</si>
  <si>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</si>
  <si>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</si>
  <si>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</si>
  <si>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</si>
  <si>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</si>
  <si>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</si>
  <si>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</si>
  <si>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</si>
  <si>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</si>
  <si>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</si>
  <si>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</si>
  <si>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</si>
  <si>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</si>
  <si>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</si>
  <si>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</si>
  <si>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</si>
  <si>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</si>
  <si>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</si>
  <si>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</si>
  <si>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</si>
  <si>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</si>
  <si>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</si>
  <si>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</si>
  <si>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</si>
  <si>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</si>
  <si>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</si>
  <si>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</si>
  <si>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</si>
  <si>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</si>
  <si>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</si>
  <si>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</si>
  <si>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</si>
  <si>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</si>
  <si>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</si>
  <si>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</si>
  <si>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</si>
  <si>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</si>
  <si>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</si>
  <si>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</si>
  <si>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</si>
  <si>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</si>
  <si>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</si>
  <si>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</si>
  <si>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</si>
  <si>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</si>
  <si>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</si>
  <si>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</si>
  <si>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</si>
  <si>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</si>
  <si>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</si>
  <si>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</si>
  <si>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</si>
  <si>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</si>
  <si>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</si>
  <si>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</si>
  <si>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</si>
  <si>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</si>
  <si>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</si>
  <si>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</si>
  <si>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</si>
  <si>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</si>
  <si>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</si>
  <si>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</si>
  <si>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</si>
  <si>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</si>
  <si>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</si>
  <si>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</si>
  <si>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</si>
  <si>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</si>
  <si>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</si>
  <si>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</si>
  <si>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</si>
  <si>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</si>
  <si>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</si>
  <si>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</si>
  <si>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</si>
  <si>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</si>
  <si>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</si>
  <si>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</si>
  <si>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</si>
  <si>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</si>
  <si>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</si>
  <si>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</si>
  <si>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</si>
  <si>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</si>
  <si>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</si>
  <si>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</si>
  <si>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</si>
  <si>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</si>
  <si>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</si>
  <si>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</si>
  <si>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</si>
  <si>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</si>
  <si>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</si>
  <si>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</si>
  <si>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</si>
  <si>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</si>
  <si>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</si>
  <si>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</si>
  <si>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</si>
  <si>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</si>
  <si>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</si>
  <si>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</si>
  <si>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</si>
  <si>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</si>
  <si>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</si>
  <si>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</si>
  <si>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</si>
  <si>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</si>
  <si>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</si>
  <si>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</si>
  <si>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</si>
  <si>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</si>
  <si>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</si>
  <si>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</si>
  <si>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</si>
  <si>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</si>
  <si>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</si>
  <si>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</si>
  <si>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</si>
  <si>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</si>
  <si>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</si>
  <si>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</si>
  <si>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</si>
  <si>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</si>
  <si>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</si>
  <si>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</si>
  <si>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</si>
  <si>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</si>
  <si>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</si>
  <si>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</si>
  <si>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</si>
  <si>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</si>
  <si>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</si>
  <si>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</si>
  <si>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</si>
  <si>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</si>
  <si>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</si>
  <si>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</si>
  <si>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</si>
  <si>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</si>
  <si>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</si>
  <si>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</si>
  <si>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</si>
  <si>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</si>
  <si>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</si>
  <si>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</si>
  <si>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</si>
  <si>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</si>
  <si>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</si>
  <si>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</si>
  <si>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</si>
  <si>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</si>
  <si>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</si>
  <si>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</si>
  <si>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</si>
  <si>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</si>
  <si>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</si>
  <si>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</si>
  <si>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</si>
  <si>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</si>
  <si>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</si>
  <si>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</si>
  <si>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</si>
  <si>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</si>
  <si>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</si>
  <si>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</si>
  <si>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</si>
  <si>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</si>
  <si>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</si>
  <si>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</si>
  <si>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</si>
  <si>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</si>
  <si>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</si>
  <si>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</si>
  <si>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</si>
  <si>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</si>
  <si>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</si>
  <si>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</si>
  <si>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</si>
  <si>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</si>
  <si>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</si>
  <si>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</si>
  <si>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</si>
  <si>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</si>
  <si>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</si>
  <si>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</si>
  <si>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</si>
  <si>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</si>
  <si>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</si>
  <si>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</si>
  <si>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</si>
  <si>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</si>
  <si>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</si>
  <si>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</si>
  <si>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</si>
  <si>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</si>
  <si>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</si>
  <si>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</si>
  <si>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</si>
  <si>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</si>
  <si>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</si>
  <si>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</si>
  <si>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</si>
  <si>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</si>
  <si>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</si>
  <si>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</si>
  <si>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</si>
  <si>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</si>
  <si>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</si>
  <si>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</si>
  <si>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</si>
  <si>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</si>
  <si>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</si>
  <si>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</si>
  <si>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</si>
  <si>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</si>
  <si>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</si>
  <si>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</si>
  <si>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</si>
  <si>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</si>
  <si>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</si>
  <si>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</si>
  <si>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</si>
  <si>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</si>
  <si>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</si>
  <si>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</si>
  <si>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</si>
  <si>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</si>
  <si>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</si>
  <si>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</si>
  <si>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</si>
  <si>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</si>
  <si>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</si>
  <si>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</si>
  <si>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</si>
  <si>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</si>
  <si>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</si>
  <si>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</si>
  <si>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</si>
  <si>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</si>
  <si>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</si>
  <si>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</si>
  <si>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</si>
  <si>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</si>
  <si>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</si>
  <si>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</si>
  <si>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</si>
  <si>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</si>
  <si>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</si>
  <si>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</si>
  <si>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</si>
  <si>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</si>
  <si>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</si>
  <si>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</si>
  <si>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</si>
  <si>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</si>
  <si>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</si>
  <si>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</si>
  <si>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</si>
  <si>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</si>
  <si>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</si>
  <si>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</si>
  <si>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</si>
  <si>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</si>
  <si>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</si>
  <si>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</si>
  <si>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</si>
  <si>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</si>
  <si>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</si>
  <si>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</si>
  <si>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</si>
  <si>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</si>
  <si>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</si>
  <si>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</si>
  <si>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</si>
  <si>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</si>
  <si>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</si>
  <si>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</si>
  <si>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</si>
  <si>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</si>
  <si>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</si>
  <si>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</si>
  <si>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</si>
  <si>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</si>
  <si>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</si>
  <si>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</si>
  <si>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</si>
  <si>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</si>
  <si>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</si>
  <si>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</si>
  <si>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</si>
  <si>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</si>
  <si>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</si>
  <si>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</si>
  <si>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</si>
  <si>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</si>
  <si>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</si>
  <si>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</si>
  <si>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</si>
  <si>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</si>
  <si>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</si>
  <si>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</si>
  <si>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</si>
  <si>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</si>
  <si>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</si>
  <si>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</si>
  <si>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</si>
  <si>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</si>
  <si>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</si>
  <si>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</si>
  <si>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</si>
  <si>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</si>
  <si>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</si>
  <si>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</si>
  <si>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</si>
  <si>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</si>
  <si>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</si>
  <si>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</si>
  <si>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</si>
  <si>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</si>
  <si>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</si>
  <si>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</si>
  <si>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</si>
  <si>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</si>
  <si>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</si>
  <si>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</si>
  <si>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</si>
  <si>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</si>
  <si>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</si>
  <si>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</si>
  <si>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</si>
  <si>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</si>
  <si>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</si>
  <si>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</si>
  <si>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</si>
  <si>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</si>
  <si>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</si>
  <si>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</si>
  <si>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</si>
  <si>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</si>
  <si>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</si>
  <si>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</si>
  <si>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</si>
  <si>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</si>
  <si>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</si>
  <si>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</si>
  <si>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</si>
  <si>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</si>
  <si>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</si>
  <si>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</si>
  <si>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</si>
  <si>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</si>
  <si>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</si>
  <si>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</si>
  <si>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</si>
  <si>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</si>
  <si>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</si>
  <si>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</si>
  <si>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</si>
  <si>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</si>
  <si>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</si>
  <si>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</si>
  <si>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</si>
  <si>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</si>
  <si>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</si>
  <si>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</si>
  <si>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</si>
  <si>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</si>
  <si>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</si>
  <si>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</si>
  <si>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</si>
  <si>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</si>
  <si>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</si>
  <si>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</si>
  <si>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</si>
  <si>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</si>
  <si>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</si>
  <si>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</si>
  <si>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</si>
  <si>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</si>
  <si>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</si>
  <si>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</si>
  <si>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</si>
  <si>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</si>
  <si>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</si>
  <si>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</si>
  <si>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</si>
  <si>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</si>
  <si>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</si>
  <si>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</si>
  <si>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</si>
  <si>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</si>
  <si>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</si>
  <si>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</si>
  <si>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</si>
  <si>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</si>
  <si>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</si>
  <si>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</si>
  <si>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</si>
  <si>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</si>
  <si>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</si>
  <si>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</si>
  <si>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</si>
  <si>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</si>
  <si>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</si>
  <si>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</si>
  <si>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</si>
  <si>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</si>
  <si>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</si>
  <si>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</si>
  <si>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</si>
  <si>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</si>
  <si>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</si>
  <si>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</si>
  <si>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</si>
  <si>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</si>
  <si>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</si>
  <si>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</si>
  <si>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</si>
  <si>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</si>
  <si>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</si>
  <si>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</si>
  <si>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</si>
  <si>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</si>
  <si>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</si>
  <si>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</si>
  <si>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</si>
  <si>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</si>
  <si>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</si>
  <si>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</si>
  <si>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</si>
  <si>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</si>
  <si>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</si>
  <si>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</si>
  <si>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</si>
  <si>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</si>
  <si>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</si>
  <si>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</si>
  <si>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</si>
  <si>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</si>
  <si>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</si>
  <si>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</si>
  <si>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</si>
  <si>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</si>
  <si>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</si>
  <si>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</si>
  <si>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</si>
  <si>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</si>
  <si>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</si>
  <si>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</si>
  <si>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</si>
  <si>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</si>
  <si>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</si>
  <si>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</si>
  <si>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</si>
  <si>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</si>
  <si>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</si>
  <si>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</si>
  <si>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</si>
  <si>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</si>
  <si>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</si>
  <si>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</si>
  <si>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</si>
  <si>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</si>
  <si>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</si>
  <si>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</si>
  <si>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</si>
  <si>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</si>
  <si>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</si>
  <si>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</si>
  <si>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</si>
  <si>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</si>
  <si>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</si>
  <si>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</si>
  <si>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</si>
  <si>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</si>
  <si>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</si>
  <si>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</si>
  <si>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</si>
  <si>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</si>
  <si>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</si>
  <si>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</si>
  <si>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</si>
  <si>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</si>
  <si>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</si>
  <si>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</si>
  <si>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</si>
  <si>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</si>
  <si>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</si>
  <si>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</si>
  <si>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</si>
  <si>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</si>
  <si>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</si>
  <si>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</si>
  <si>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</si>
  <si>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</si>
  <si>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</si>
  <si>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</si>
  <si>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</si>
  <si>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</si>
  <si>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</si>
  <si>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</si>
  <si>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</si>
  <si>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</si>
  <si>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</si>
  <si>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</si>
  <si>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</si>
  <si>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</si>
  <si>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</si>
  <si>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</si>
  <si>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</si>
  <si>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</si>
  <si>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</si>
  <si>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</si>
  <si>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</si>
  <si>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</si>
  <si>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</si>
  <si>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</si>
  <si>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</si>
  <si>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</si>
  <si>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</si>
  <si>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</si>
  <si>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</si>
  <si>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</si>
  <si>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</si>
  <si>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</si>
  <si>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</si>
  <si>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</si>
  <si>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</si>
  <si>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</si>
  <si>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</si>
  <si>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</si>
  <si>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</si>
  <si>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</si>
  <si>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</si>
  <si>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</si>
  <si>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</si>
  <si>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</si>
  <si>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</si>
  <si>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</si>
  <si>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</si>
  <si>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</si>
  <si>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</si>
  <si>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</si>
  <si>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</si>
  <si>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</si>
  <si>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</si>
  <si>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</si>
  <si>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</si>
  <si>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</si>
  <si>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</si>
  <si>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</si>
  <si>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</si>
  <si>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</si>
  <si>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</si>
  <si>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</si>
  <si>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</si>
  <si>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</si>
  <si>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</si>
  <si>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</si>
  <si>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</si>
  <si>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</si>
  <si>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</si>
  <si>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</si>
  <si>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</si>
  <si>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</si>
  <si>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</si>
  <si>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</si>
  <si>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</si>
  <si>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</si>
  <si>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</si>
  <si>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</si>
  <si>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</si>
  <si>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</si>
  <si>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</si>
  <si>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</si>
  <si>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</si>
  <si>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</si>
  <si>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</si>
  <si>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</si>
  <si>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</si>
  <si>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</si>
  <si>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</si>
  <si>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</si>
  <si>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</si>
  <si>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</si>
  <si>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</si>
  <si>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</si>
  <si>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</si>
  <si>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</si>
  <si>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</si>
  <si>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</si>
  <si>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</si>
  <si>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</si>
  <si>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</si>
  <si>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</si>
  <si>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</si>
  <si>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</si>
  <si>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</si>
  <si>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</si>
  <si>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</si>
  <si>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</si>
  <si>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</si>
  <si>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</si>
  <si>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</si>
  <si>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</si>
  <si>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</si>
  <si>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</si>
  <si>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</si>
  <si>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</si>
  <si>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</si>
  <si>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</si>
  <si>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</si>
  <si>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</si>
  <si>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</si>
  <si>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</si>
  <si>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</si>
  <si>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</si>
  <si>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</si>
  <si>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</si>
  <si>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</si>
  <si>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</si>
  <si>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</si>
  <si>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</si>
  <si>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</si>
  <si>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</si>
  <si>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</si>
  <si>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</si>
  <si>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</si>
  <si>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</si>
  <si>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</si>
  <si>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</si>
  <si>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</si>
  <si>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</si>
  <si>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</si>
  <si>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</si>
  <si>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</si>
  <si>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</si>
  <si>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</si>
  <si>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</si>
  <si>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</si>
  <si>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</si>
  <si>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</si>
  <si>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</si>
  <si>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</si>
  <si>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</si>
  <si>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</si>
  <si>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</si>
  <si>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</si>
  <si>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</si>
  <si>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</si>
  <si>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</si>
  <si>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</si>
  <si>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</si>
  <si>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</si>
  <si>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</si>
  <si>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</si>
  <si>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</si>
  <si>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</si>
  <si>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</si>
  <si>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</si>
  <si>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</si>
  <si>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</si>
  <si>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</si>
  <si>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</si>
  <si>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</si>
  <si>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</si>
  <si>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</si>
  <si>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</si>
  <si>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</si>
  <si>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</si>
  <si>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</si>
  <si>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</si>
  <si>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</si>
  <si>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</si>
  <si>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</si>
  <si>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</si>
  <si>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</si>
  <si>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</si>
  <si>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</si>
  <si>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</si>
  <si>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</si>
  <si>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</si>
  <si>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</si>
  <si>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</si>
  <si>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</si>
  <si>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</si>
  <si>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</si>
  <si>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</si>
  <si>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</si>
  <si>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</si>
  <si>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</si>
  <si>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</si>
  <si>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</si>
  <si>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</si>
  <si>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</si>
  <si>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</si>
  <si>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</si>
  <si>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</si>
  <si>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</si>
  <si>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</si>
  <si>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</si>
  <si>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</si>
  <si>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</si>
  <si>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</si>
  <si>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</si>
  <si>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</si>
  <si>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</si>
  <si>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</si>
  <si>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</si>
  <si>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</si>
  <si>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</si>
  <si>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</si>
  <si>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</si>
  <si>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</si>
  <si>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</si>
  <si>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</si>
  <si>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</si>
  <si>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</si>
  <si>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</si>
  <si>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</si>
  <si>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</si>
  <si>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</si>
  <si>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</si>
  <si>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</si>
  <si>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</si>
  <si>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</si>
  <si>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</si>
  <si>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</si>
  <si>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</si>
  <si>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</si>
  <si>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</si>
  <si>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</si>
  <si>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</si>
  <si>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</si>
  <si>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</si>
  <si>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</si>
  <si>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</si>
  <si>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</si>
  <si>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</si>
  <si>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</si>
  <si>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</si>
  <si>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</si>
  <si>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</si>
  <si>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</si>
  <si>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</si>
  <si>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</si>
  <si>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</si>
  <si>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</si>
  <si>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</si>
  <si>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</si>
  <si>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</si>
  <si>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</si>
  <si>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</si>
  <si>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</si>
  <si>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</si>
  <si>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</si>
  <si>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</si>
  <si>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</si>
  <si>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</si>
  <si>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</si>
  <si>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</si>
  <si>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</si>
  <si>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</si>
  <si>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</si>
  <si>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</si>
  <si>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</si>
  <si>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</si>
  <si>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</si>
  <si>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</si>
  <si>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</si>
  <si>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</si>
  <si>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</si>
  <si>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</si>
  <si>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</si>
  <si>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</si>
  <si>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</si>
  <si>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</si>
  <si>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</si>
  <si>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</si>
  <si>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</si>
  <si>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</si>
  <si>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</si>
  <si>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</si>
  <si>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</si>
  <si>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</si>
  <si>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</si>
  <si>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</si>
  <si>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</si>
  <si>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</si>
  <si>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</si>
  <si>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</si>
  <si>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</si>
  <si>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</si>
  <si>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</si>
  <si>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</si>
  <si>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</si>
  <si>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</si>
  <si>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</si>
  <si>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</si>
  <si>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</si>
  <si>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</si>
  <si>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</si>
  <si>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</si>
  <si>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</si>
  <si>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</si>
  <si>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</si>
  <si>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</si>
  <si>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</si>
  <si>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</si>
  <si>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</si>
  <si>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</si>
  <si>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</si>
  <si>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</si>
  <si>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</si>
  <si>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</si>
  <si>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</si>
  <si>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</si>
  <si>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</si>
  <si>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</si>
  <si>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</si>
  <si>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</si>
  <si>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</si>
  <si>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</si>
  <si>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</si>
  <si>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</si>
  <si>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</si>
  <si>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</si>
  <si>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</si>
  <si>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</si>
  <si>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</si>
  <si>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</si>
  <si>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</si>
  <si>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</si>
  <si>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</si>
  <si>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</si>
  <si>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</si>
  <si>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</si>
  <si>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</si>
  <si>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</si>
  <si>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</si>
  <si>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</si>
  <si>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</si>
  <si>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</si>
  <si>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</si>
  <si>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</si>
  <si>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</si>
  <si>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</si>
  <si>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</si>
  <si>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</si>
  <si>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</si>
  <si>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</si>
  <si>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</si>
  <si>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</si>
  <si>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</si>
  <si>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</si>
  <si>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</si>
  <si>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</si>
  <si>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</si>
  <si>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</si>
  <si>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</si>
  <si>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</si>
  <si>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</si>
  <si>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</si>
  <si>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</si>
  <si>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</si>
  <si>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</si>
  <si>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</si>
  <si>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</si>
  <si>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</si>
  <si>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</si>
  <si>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</si>
  <si>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</si>
  <si>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</si>
  <si>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</si>
  <si>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</si>
  <si>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</si>
  <si>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</si>
  <si>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</si>
  <si>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</si>
  <si>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</si>
  <si>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</si>
  <si>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</si>
  <si>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</si>
  <si>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</si>
  <si>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</si>
  <si>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</si>
  <si>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</si>
  <si>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</si>
  <si>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</si>
  <si>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</si>
  <si>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</si>
  <si>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</si>
  <si>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</si>
  <si>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</si>
  <si>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</si>
  <si>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</si>
  <si>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</si>
  <si>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</si>
  <si>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</si>
  <si>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</si>
  <si>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</si>
  <si>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</si>
  <si>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</si>
  <si>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</si>
  <si>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</si>
  <si>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</si>
  <si>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</si>
  <si>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</si>
  <si>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</si>
  <si>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</si>
  <si>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</si>
  <si>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</si>
  <si>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</si>
  <si>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</si>
  <si>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</si>
  <si>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</si>
  <si>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</si>
  <si>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</si>
  <si>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</si>
  <si>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</si>
  <si>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</si>
  <si>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</si>
  <si>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</si>
  <si>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</si>
  <si>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</si>
  <si>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</si>
  <si>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</si>
  <si>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</si>
  <si>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</si>
  <si>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</si>
  <si>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</si>
  <si>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</si>
  <si>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</si>
  <si>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</si>
  <si>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</si>
  <si>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</si>
  <si>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</si>
  <si>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</si>
  <si>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</si>
  <si>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</si>
  <si>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</si>
  <si>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</si>
  <si>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</si>
  <si>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</si>
  <si>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</si>
  <si>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</si>
  <si>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</si>
  <si>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</si>
  <si>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</si>
  <si>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</si>
  <si>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</si>
  <si>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</si>
  <si>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</si>
  <si>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</si>
  <si>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</si>
  <si>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</si>
  <si>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</si>
  <si>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</si>
  <si>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</si>
  <si>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</si>
  <si>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</si>
  <si>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</si>
  <si>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</si>
  <si>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</si>
  <si>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</si>
  <si>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</si>
  <si>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</si>
  <si>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</si>
  <si>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</si>
  <si>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</si>
  <si>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</si>
  <si>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</si>
  <si>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</si>
  <si>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</si>
  <si>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</si>
  <si>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</si>
  <si>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</si>
  <si>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</si>
  <si>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</si>
  <si>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</si>
  <si>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</si>
  <si>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</si>
  <si>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</si>
  <si>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</si>
  <si>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</si>
  <si>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</si>
  <si>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</si>
  <si>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</si>
  <si>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</si>
  <si>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</si>
  <si>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</si>
  <si>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</si>
  <si>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</si>
  <si>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</si>
  <si>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</si>
  <si>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</si>
  <si>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</si>
  <si>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</si>
  <si>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</si>
  <si>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</si>
  <si>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</si>
  <si>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</si>
  <si>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</si>
  <si>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</si>
  <si>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</si>
  <si>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</si>
  <si>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</si>
  <si>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</si>
  <si>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</si>
  <si>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</si>
  <si>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</si>
  <si>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</si>
  <si>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</si>
  <si>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</si>
  <si>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</si>
  <si>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</si>
  <si>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</si>
  <si>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</si>
  <si>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</si>
  <si>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</si>
  <si>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</si>
  <si>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</si>
  <si>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</si>
  <si>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</si>
  <si>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</si>
  <si>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</si>
  <si>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</si>
  <si>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</si>
  <si>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</si>
  <si>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</si>
  <si>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</si>
  <si>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</si>
  <si>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</si>
  <si>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</si>
  <si>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</si>
  <si>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</si>
  <si>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</si>
  <si>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</si>
  <si>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</si>
  <si>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</si>
  <si>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</si>
  <si>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</si>
  <si>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</si>
  <si>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</si>
  <si>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</si>
  <si>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</si>
  <si>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</si>
  <si>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</si>
  <si>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</si>
  <si>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</si>
  <si>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</si>
  <si>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</si>
  <si>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</si>
  <si>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</si>
  <si>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</si>
  <si>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</si>
  <si>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</si>
  <si>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</si>
  <si>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</si>
  <si>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</si>
  <si>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</si>
  <si>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</si>
  <si>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</si>
  <si>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</si>
  <si>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</si>
  <si>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</si>
  <si>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</si>
  <si>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</si>
  <si>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</si>
  <si>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</si>
  <si>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</si>
  <si>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</si>
  <si>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</si>
  <si>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</si>
  <si>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</si>
  <si>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</si>
  <si>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</si>
  <si>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</si>
  <si>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</si>
  <si>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</si>
  <si>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</si>
  <si>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</si>
  <si>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</si>
  <si>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</si>
  <si>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</si>
  <si>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</si>
  <si>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</si>
  <si>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</si>
  <si>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</si>
  <si>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</si>
  <si>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</si>
  <si>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</si>
  <si>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</si>
  <si>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</si>
  <si>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</si>
  <si>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</si>
  <si>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</si>
  <si>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</si>
  <si>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</si>
  <si>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</si>
  <si>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</si>
  <si>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</si>
  <si>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</si>
  <si>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</si>
  <si>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</si>
  <si>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</si>
  <si>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</si>
  <si>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</si>
  <si>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</si>
  <si>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</si>
  <si>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</si>
  <si>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</si>
  <si>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</si>
  <si>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</si>
  <si>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</si>
  <si>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</si>
  <si>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</si>
  <si>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</si>
  <si>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</si>
  <si>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</si>
  <si>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</si>
  <si>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</si>
  <si>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</si>
  <si>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</si>
  <si>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</si>
  <si>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</si>
  <si>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</si>
  <si>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</si>
  <si>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</si>
  <si>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</si>
  <si>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</si>
  <si>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</si>
  <si>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</si>
  <si>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</si>
  <si>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</si>
  <si>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</si>
  <si>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</si>
  <si>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</si>
  <si>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</si>
  <si>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</si>
  <si>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</si>
  <si>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</si>
  <si>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</si>
  <si>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</si>
  <si>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</si>
  <si>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</si>
  <si>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</si>
  <si>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</si>
  <si>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</si>
  <si>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</si>
  <si>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</si>
  <si>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</si>
  <si>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</si>
  <si>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</si>
  <si>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</si>
  <si>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</si>
  <si>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</si>
  <si>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</si>
  <si>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</si>
  <si>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</si>
  <si>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</si>
  <si>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</si>
  <si>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</si>
  <si>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</si>
  <si>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</si>
  <si>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</si>
  <si>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</si>
  <si>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</si>
  <si>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</si>
  <si>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</si>
  <si>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</si>
  <si>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</si>
  <si>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</si>
  <si>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</si>
  <si>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</si>
  <si>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</si>
  <si>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</si>
  <si>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</si>
  <si>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</si>
  <si>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</si>
  <si>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</si>
  <si>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</si>
  <si>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</si>
  <si>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</si>
  <si>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</si>
  <si>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</si>
  <si>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</si>
  <si>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</si>
  <si>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</si>
  <si>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</si>
  <si>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</si>
  <si>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</si>
  <si>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</si>
  <si>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</si>
  <si>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</si>
  <si>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</si>
  <si>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</si>
  <si>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</si>
  <si>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</si>
  <si>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</si>
  <si>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</si>
  <si>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</si>
  <si>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</si>
  <si>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</si>
  <si>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</si>
  <si>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</si>
  <si>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</si>
  <si>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</si>
  <si>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</si>
  <si>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</si>
  <si>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</si>
  <si>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</si>
  <si>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</si>
  <si>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</si>
  <si>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</si>
  <si>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</si>
  <si>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</si>
  <si>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</si>
  <si>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</si>
  <si>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</si>
  <si>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</si>
  <si>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</si>
  <si>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</si>
  <si>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</si>
  <si>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</si>
  <si>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</si>
  <si>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</si>
  <si>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</si>
  <si>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</si>
  <si>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</si>
  <si>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</si>
  <si>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</si>
  <si>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</si>
  <si>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</si>
  <si>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</si>
  <si>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</si>
  <si>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</si>
  <si>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</si>
  <si>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</si>
  <si>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</si>
  <si>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</si>
  <si>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</si>
  <si>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</si>
  <si>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</si>
  <si>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</si>
  <si>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</si>
  <si>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</si>
  <si>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</si>
  <si>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</si>
  <si>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</si>
  <si>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</si>
  <si>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</si>
  <si>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</si>
  <si>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</si>
  <si>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</si>
  <si>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</si>
  <si>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</si>
  <si>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</si>
  <si>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</si>
  <si>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</si>
  <si>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</si>
  <si>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</si>
  <si>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</si>
  <si>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</si>
  <si>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</si>
  <si>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</si>
  <si>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</si>
  <si>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</si>
  <si>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</si>
  <si>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</si>
  <si>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</si>
  <si>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</si>
  <si>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</si>
  <si>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</si>
  <si>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</si>
  <si>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</si>
  <si>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</si>
  <si>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</si>
  <si>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</si>
  <si>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</si>
  <si>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</si>
  <si>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</si>
  <si>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</si>
  <si>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</si>
  <si>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</si>
  <si>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</si>
  <si>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</si>
  <si>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</si>
  <si>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</si>
  <si>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</si>
  <si>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</si>
  <si>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</si>
  <si>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</si>
  <si>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</si>
  <si>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</si>
  <si>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</si>
  <si>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</si>
  <si>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</si>
  <si>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</si>
  <si>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</si>
  <si>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</si>
  <si>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</si>
  <si>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</si>
  <si>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</si>
  <si>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</si>
  <si>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</si>
  <si>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</si>
  <si>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</si>
  <si>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</si>
  <si>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</si>
  <si>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</si>
  <si>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</si>
  <si>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</si>
  <si>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</si>
  <si>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</si>
  <si>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</si>
  <si>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</si>
  <si>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</si>
  <si>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</si>
  <si>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</si>
  <si>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</si>
  <si>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</si>
  <si>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</si>
  <si>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</si>
  <si>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</si>
  <si>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</si>
  <si>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</si>
  <si>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</si>
  <si>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</si>
  <si>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</si>
  <si>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</si>
  <si>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</si>
  <si>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</si>
  <si>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</si>
  <si>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</si>
  <si>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</si>
  <si>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</si>
  <si>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</si>
  <si>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</si>
  <si>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</si>
  <si>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</si>
  <si>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</si>
  <si>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</si>
  <si>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</si>
  <si>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</si>
  <si>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</si>
  <si>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</si>
  <si>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</si>
  <si>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</si>
  <si>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</si>
  <si>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</si>
  <si>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</si>
  <si>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</si>
  <si>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</si>
  <si>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</si>
  <si>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</si>
  <si>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</si>
  <si>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</si>
  <si>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</si>
  <si>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</si>
  <si>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</si>
  <si>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</si>
  <si>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</si>
  <si>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</si>
  <si>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</si>
  <si>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</si>
  <si>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</si>
  <si>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</si>
  <si>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</si>
  <si>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</si>
  <si>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</si>
  <si>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</si>
  <si>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</si>
  <si>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</si>
  <si>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</si>
  <si>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</si>
  <si>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</si>
  <si>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</si>
  <si>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</si>
  <si>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</si>
  <si>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</si>
  <si>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</si>
  <si>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</si>
  <si>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</si>
  <si>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</si>
  <si>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</si>
  <si>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</si>
  <si>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</si>
  <si>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</si>
  <si>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</si>
  <si>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</si>
  <si>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</si>
  <si>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</si>
  <si>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</si>
  <si>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</si>
  <si>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</si>
  <si>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</si>
  <si>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</si>
  <si>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</si>
  <si>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</si>
  <si>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</si>
  <si>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</si>
  <si>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</si>
  <si>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</si>
  <si>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</si>
  <si>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</si>
  <si>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</si>
  <si>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</si>
  <si>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</si>
  <si>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</si>
  <si>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</si>
  <si>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</si>
  <si>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</si>
  <si>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</si>
  <si>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</si>
  <si>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</si>
  <si>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</si>
  <si>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</si>
  <si>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</si>
  <si>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</si>
  <si>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</si>
  <si>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</si>
  <si>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</si>
  <si>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</si>
  <si>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 xml:space="preserve">Graco Inc.						</t>
  </si>
  <si>
    <t/>
  </si>
  <si>
    <t>88 11th Ave NE, Minneapolis, MN 55143 USA</t>
  </si>
  <si>
    <t>Prathika Shetty</t>
  </si>
  <si>
    <t>prathika_shetty@graco.com</t>
  </si>
  <si>
    <t>7632732511</t>
  </si>
  <si>
    <t>James Kleinke</t>
  </si>
  <si>
    <t>Sr. Attorney - Product, Sourcing and Trade Regulatory Compliance</t>
  </si>
  <si>
    <t>jkleinke@graco.com</t>
  </si>
  <si>
    <t>6126236171</t>
  </si>
  <si>
    <t>Derived the answer from responses of 1169 suppliers, out of total 1548 suppliers.</t>
  </si>
  <si>
    <t>Manaus,Amazonas</t>
  </si>
  <si>
    <t>No known country of origin | Due diligence results pending | BRAZIL</t>
  </si>
  <si>
    <t>Compliant Conformant</t>
  </si>
  <si>
    <t>Dubai,Dubayy</t>
  </si>
  <si>
    <t>No known country of origin | Due diligence results pending | UNITED ARAB EMIRATES</t>
  </si>
  <si>
    <t>Suzhou City,Jiangsu Sheng</t>
  </si>
  <si>
    <t>Due diligence results pending | No known country of origin | Not disclosed per LBMA | Due diligence results pending | No reason to believe sources from DRC or covered countries | No known country of origin | Not disclosed per LBMA | Due diligence results pending;Unknown | Due diligence results pending | No known country of origin | CHINA | Due diligence results pending | Due diligence results pending | No known country of origin | No reason to believe sources from DRC or covered countries</t>
  </si>
  <si>
    <t>Medellín，Antioquia</t>
  </si>
  <si>
    <t>Due diligence results pending | No known country of origin | Not disclosed per LBMA | Due diligence results pending | No reason to believe sources from DRC or covered countries | Not disclosed per LBMA | Due diligence results pending | No known country of origin | COLOMBIA | Due diligence results pending | Due diligence results pending | No known country of origin | No reason to believe sources from DRC or covered countries</t>
  </si>
  <si>
    <t>Tourville-les-Ifs，Normandie</t>
  </si>
  <si>
    <t>Due diligence results pending | No known country of origin | Not disclosed per LBMA | Due diligence results pending | No known country of origin | Due diligence results pending | Due diligence results pending, Unknown | No known country of origin | Does not source from DRC or covered countries, No known country of origin, Unknown | Due diligence results pending | No known country of origin | Not dis | Due diligence results pending;No known country of origin;UNKNOWN | No known country of origin | Due diligence results pending | Due diligence results pending | No known country of origin | FRANCE | Due diligence results pending | Due diligence results pending | Due diligence results pending | No known country of origin | No known country of origin | Due diligence results pending | Due diligence results pending | No known country of origin | Due diligence results pending, No known country of origin, Unknown</t>
  </si>
  <si>
    <t>Kempton Park, Gauteng</t>
  </si>
  <si>
    <t>RCOI confirmed as per RMI. | Not disclosed by supplier | Not disclosed per RJC | RCOI confirmed as per RMI.</t>
  </si>
  <si>
    <t>Liechtenstein | No known country of origin | Not disclosed per LBMA | Due diligence results pending | RCOI confirmed as per RMI. | No known country of origin | Liechtenstein | Mineral sourcing not disclosed by RJC | LIECHTENSTEIN | Liechtenstein | Due diligence results pending | Does not source from DRC or covered countries, Due diligence results pending, Unknown | No known country of origin | Does not source from DRC or covered countries, No known country of origin, Unknown | Due d | Due diligence results pending | No known country of origin | Due diligence results pending | LIECHTENSTEIN | No known country of origin | Liechtenstein | Liechtenstein | LIECHTENSTEIN; UNKNOWN | SOUTH AFRICA | Liechtenstein, Not disclosed per RJC | RCOI confirmed as per RMI. | Liechtenstein | Due diligence results pending | Due diligence results pending | LIECHTENSTEIN | No known country of origin | Liechtenstein | Liechtenstein | Due diligence results pending | No known country of origin | Due diligence results pending | LIECH | Due diligence results pending</t>
  </si>
  <si>
    <t>Greenville, North Carolina</t>
  </si>
  <si>
    <t>Due diligence results pending | No known country of origin | Not disclosed per LBMA | Due diligence results pending | No known country of origin | Due diligence results pending | Does not source from DRC or covered countries, Due diligence results pending | No known country of origin | Does not source from DRC or covered countries, No known country of origin | Due diligence results pending | No know | Due diligence results pending;No known country of origin;Unknown | Due diligence results pending | No known country of origin | Due diligence results pending | No known country of origin | Liechtenstein | UNITED STATES OF AMERICA | Due diligence results pending | Due diligence results pending | Due diligence results pending | No known country of origin | Liechtenstein | Due diligence results pending | No known country of origin | Due diligence results pending | No known country of o</t>
  </si>
  <si>
    <t>Rudrapur, Uttarākhand</t>
  </si>
  <si>
    <t>Recycled/Scrap | No known country of origin | Not disclosed per LBMA | Due diligence results pending | No known country of origin | Recycled/Scrap | Recycled/Scrap | Due diligence results pending | Due diligence results pending, No reason to believe sources from DRC or covered countries | No known country of origin | No known country of origin, No reason to believe sources from DRC or covered countrie | No known country of origin;Recycled/Scrap;Unknown | Due diligence results pending | No known country of origin | Due diligence results pending | No known country of origin | Recycled/Scrap, Liechtenstein | Recycled/Scrap | INDIA | Due diligence results pending | Recycled/Scrap | Due diligence results pending | Due diligence results pending | No known country of origin | Recycled/Scrap, Liechtenstein | Recycled/Scrap | Due diligence results pending | No known country of origin | Due diligence results pending | No</t>
  </si>
  <si>
    <t>Mentor,Ohio</t>
  </si>
  <si>
    <t>Recycled/Scrap | No known country of origin | Not disclosed per LBMA | Due diligence results pending | No known country of origin | Recycled/Scrap | Recycled/Scrap | Due diligence results pending | Does not source from DRC or covered countries, Due diligence results pending, Unknown | No known country of origin | Does not source from DRC or covered countries, No known country of origin, Unknown | Due | No known country of origin;Recycled/Scrap;Unknown | Due diligence results pending | No known country of origin | Due diligence results pending | No known country of origin | Recycled/Scrap, Liechtenstein | Recycled/Scrap | UNITED STATES OF AMERICA | Due diligence results pending | Recycled/Scrap | Due diligence results pending | Due diligence results pending | No known country of origin | Recycled/Scrap, Liechtenstein | Recycled/Scrap | Due diligence results pending | No known country of origin | Due diligence results pending | No</t>
  </si>
  <si>
    <t>Hamar,Innlandet</t>
  </si>
  <si>
    <t>Norway, Rwanda | No known country of origin | Not disclosed per LBMA | Due diligence results pending | No known country of origin | Norway, Rwanda | Norway, Rwanda | Due diligence results pending | No known country of origin | Does not source from DRC or covered countries, No known country of origin | Due diligence results pending | No known country of origin | Rwanda, China, United States, Chile, Jap | No known country of origin;Norway, Rwanda;Unknown | Due diligence results pending | No known country of origin | Due diligence results pending | No known country of origin | Rwanda, China, United States, Chile, Japan, Norway, Liechtenstein | Norway, Rwanda | NORWAY | Due diligence results pending | Norway, Rwanda | Due diligence results pending | Due diligence results pending | No known country of origin | Rwanda, China, United States, Chile, Japan, Norway, Liechtenstein | Norway, Rwanda | Due diligence results pending | No known country of origin |</t>
  </si>
  <si>
    <t>Coimbatore,Tamil Nādu</t>
  </si>
  <si>
    <t>Due diligence results pending | No known country of origin | Not disclosed per LBMA | Due diligence results pending | No known country of origin | Due diligence results pending | Due diligence results pending, No reason to believe sources from DRC or covered countries | No known country of origin | No known country of origin, No reason to believe sources from DRC or covered countries | Due diligence | Due diligence results pending;No known country of origin;Unknown | Due diligence results pending | No known country of origin | Due diligence results pending | No known country of origin | Liechtenstein | INDIA | Due diligence results pending | Due diligence results pending | Due diligence results pending | No known country of origin | Liechtenstein | Due diligence results pending | No known country of origin | Due diligence results pending | No known country of o</t>
  </si>
  <si>
    <t>Haridwar,Uttarākhand</t>
  </si>
  <si>
    <t>0, Unknown, Unknown, but some recycled/scrap</t>
  </si>
  <si>
    <t>India, Recycled/Scrap | No known country of origin | Not disclosed per LBMA | Due diligence results pending | No known country of origin | India, Recycled/Scrap | India, Recycled/Scrap | Due diligence results pending | Due diligence results pending, No reason to believe sources from DRC or covered countries | No known country of origin | Due diligence results pending, No known country of origin, No reason to believ | India, Recycled/Scrap;No known country of origin;Unknown | Due diligence results pending | No known country of origin | Due diligence results pending | Belgium, Canada, Philippines, Japan, China, Brazil, Malaysia, Bolivia, Peru, Germany, India, Recycled/Scrap | Due diligence results pending | No known country of | INDIA | India, Recycled/Scrap | Due diligence results pending | Due diligence results pending | Belgium, Canada, Philippines, Japan, China, Brazil, Malaysia, Bolivia, Peru, Germany, India, Recycled/Scrap | Due diligence results pending | No known country of origi | Due diligence results pending | Due diligence results pending, India, Recycled/Scrap, No known country of origin, Recycled/Scrap, India, Belgium, Brazil, Canada, China, Germany, Japan, Malaysia, Peru, Philippines, Liechtenstein, Unknown, Unknown, but no reason to believe sources from co</t>
  </si>
  <si>
    <t>Mumbai,Mahārāshtra</t>
  </si>
  <si>
    <t>0, Unknown</t>
  </si>
  <si>
    <t>Liechtenstein | No known country of origin | Not disclosed per LBMA | Due diligence results pending | No known country of origin | Liechtenstein | Liechtenstein | Due diligence results pending | Due diligence results pending, Reason to believe sources from the DRC or covered countries, Unknown | No known country of origin | Due diligence results pending, No known country of origin, Reason to believe | Liechtenstein;LIECHTENSTEIN; UNKNOWN;No known country of origin;Unknown | Due diligence results pending | No known country of origin | Due diligence results pending | No known country of origin | Liechtenstein | Liechtenstein | INDIA | Due diligence results pending | Liechtenstein | Due diligence results pending | Due diligence results pending | No known country of origin | Liechtenstein | Liechtenstein | Due diligence results pending | No known country of origin | Due diligence results pending | No known country of o | Due diligence results pending, Liechtenstein, No known country of origin, Unknown</t>
  </si>
  <si>
    <t>Okayama, Okayama</t>
  </si>
  <si>
    <t>R/S | Recyled/Scrap | Recycled, Scrap | RCOI confirmed per RMI | RCOI confirmed per RMI, Recycled, Scrap | Recycled, Scrap | RCOI confirmed per RMI, Recycled, Scrap, Recyled/Scrap | R/S | 0 | Recyled/Scrap | Recycled, Scrap | 0 | Recyled/Scrap | Recycled, Scrap | R/S | Recycled, Scrap | Recyled/Scrap | RCOI confirmed per RMI | R/S | 0 | Recyled/Scrap | Recycled, Scrap | 0 | Recyled/Scrap | Recycled, Scrap | R/S | Recycled, Scrap | 0, JAPAN, No information, R/S, RCOI confirmed per RMI, Recycled, Scrap, Recycled/scrap only, Recyled/Scrap, Unknown, but some recycled/scrap</t>
  </si>
  <si>
    <t>Brazil, Japan, Liechtenstein, Panama, Recycled/Scrap, Thailand | No known country of origin | Not disclosed per LBMA | Recycled/Scrap | Recyled/Scrap | Recycled, Scrap | No known country of origin | RCOI confirmed per RMI | Mineral sourcing R/S | Recycled/Scrap Only | Brazil, Japan, Liechtenstein, Panama, Recycled/Scrap, Thailand | Due diligence results pending | Recycled/Scrap Only | Brazil, Japan, Liechtenstein, Panama, Recycled/Scrap, Thailand | Recycled/Scrap | Does not source from DRC or covered countries, Due diligence results pending, Mineral sourcing R/S, RCOI confirmed per RMI, Recycled, Scrap, Recycled/Scrap, Recycled/Scrap O | Brazil, Japan, Liechtenstein, Panama, Recycled/Scrap, Thailand;Brazil, Japan, Panama, Recycled/Scrap, Thailand;No known country of origin;R/S | Due diligence results pending | Recycled/Scrap Only | Due diligence results pending | No known country of origin | Recycled/Scrap | RCOI confirmed per RMI | Recycled/Scrap Only | 0 | Due diligence results pending | Recyled/Scrap | No known country of orig | Brazil, Japan, Panama, Recycled/Scrap, Thailand | JAPAN | Brazil, Japan, Liechtenstein, Panama, Recycled/Scrap, Thailand, Recycled, Scrap | Recyled/Scrap | Recycled/Scrap Only | RCOI confirmed per RMI | Brazil, Japan, Liechtenstein, Panama, Recycled/Scrap, Thailand | Recycled/Scrap | 0 | Due diligence results pending | Recyled/Scrap | No known country of origin | R/S | Recycled/Scrap Only | Due diligence results pending | Recycled/Scrap | No known countr | Recycled/Scrap | Recycled, Scrap | Due diligence results pending | Brazil, Japan, Liechtenstein, Panama, Recycled/Scrap, Thailand, Brazil, Japan, Liechtenstein, Panama, Thailand, Recycled/Scrap, CID003425, Due diligence results pending, Mineral sourcing R/S, Mineral sourcing R/S based on RMAP-RMI's RCOI data, No informat</t>
  </si>
  <si>
    <t>Kazuno, Akita</t>
  </si>
  <si>
    <t>Brazil, Japan, Liechtenstein, Panama, Recycled/Scrap, Thailand | No known country of origin | Not disclosed per LBMA | Recycled/Scrap | Recyled/Scrap | Recycled, Scrap | No known country of origin | RCOI confirmed per RMI | Mineral sourcing R/S | Recycled/Scrap Only | Brazil, Japan, Liechtenstein, Panama, Recycled/Scrap, Thailand | Due diligence results pending | Recycled/Scrap Only | Brazil, Japan, Liechtenstein, Panama, Recycled/Scrap, Thailand | Recycled/Scrap | Does not source from DRC or covered countries, Due diligence results pending, Mineral sourcing R/S, RCOI confirmed per RMI, Recycled, Scrap, Recycled/Scrap, Recycled/Scrap O | Brazil, Japan, Liechtenstein, Panama, Recycled/Scrap, Thailand;Brazil, Japan, Panama, Recycled/Scrap, Thailand;No known country of origin;R/S | Due diligence results pending | Recycled/Scrap Only | Due diligence results pending | No known country of origin | Recycled/Scrap | RCOI confirmed per RMI | Recycled/Scrap Only | 0 | Due diligence results pending | Recyled/Scrap | No known country of orig | Brazil, Japan, Panama, Recycled/Scrap, Thailand | JAPAN | Brazil, Japan, Liechtenstein, Panama, Recycled/Scrap, Thailand, Recycled, Scrap | Recyled/Scrap | Recycled/Scrap Only | RCOI confirmed per RMI | Brazil, Japan, Liechtenstein, Panama, Recycled/Scrap, Thailand | Recycled/Scrap | 0 | Due diligence results pending | Recyled/Scrap | No known country of origin | R/S | Recycled/Scrap Only | Due diligence results pending | Recycled/Scrap | No known countr | Recycled/Scrap | Recycled, Scrap | Due diligence results pending | Brazil, Japan, Liechtenstein, Panama, Recycled/Scrap, Thailand, Brazil, Japan, Liechtenstein, Panama, Thailand, Recycled/Scrap, CID003424, Due diligence results pending, Mineral sourcing R/S, Mineral sourcing R/S based on RMAP-RMI's RCOI data, No informat</t>
  </si>
  <si>
    <t>Ahmedab,Gujarāt</t>
  </si>
  <si>
    <t>Democratic Republic of Congo, India | No known country of origin | Not disclosed per LBMA | Due diligence results pending | No known country of origin | Democratic Republic of Congo, India | Democratic Republic of Congo, India | Due diligence results pending | No known country of origin | Does not source from DRC or covered countries, Due diligence results pending, No known country of origin | Due diligence results pending | No known country | Democratic Republic of Congo, India;No known country of origin;Unknown | Due diligence results pending | No known country of origin | Due diligence results pending | No known country of origin | India, Malawi, Argentina, Australia, Austria, Belgium, Brazil, Cambodia, Canada, Chile, China, Democratic Republic of Congo, Djibouti | Due diligence results pending | INDIA | Democratic Republic of Congo, India | Due diligence results pending | Due diligence results pending | No known country of origin | India, Malawi, Argentina, Australia, Austria, Belgium, Brazil, Cambodia, Canada, Chile, China, Democratic Republic of Congo, | Democratic Republic of Congo, India, DRC, India, Due diligence results pending, India, Malawi, Argentina, Australia, Austria, Belgium, Brazil, Cambodia, Canada, Chile, China, Democratic Republic of Congo, Djibouti, Ecuador, Egypt, Estonia, Ethiopia, Franc</t>
  </si>
  <si>
    <t>Cochin,Kerala</t>
  </si>
  <si>
    <t>India | No known country of origin | Not disclosed per LBMA | Due diligence results pending | No known country of origin | India | India | Due diligence results pending | No known country of origin | Due diligence results pending, No known country of origin, No reason to believe sources from DRC or covered countries | Due diligence results pending | No known country of origin | India | India;India, Recycled/Scrap;No known country of origin;Unknown | Due diligence results pending | No known country of origin | Due diligence results pending | No known country of origin | India, Australia, Canada, Chile, China, Indonesia, Japan, Peru, United States, Argentina, Austria, Belgium, Brazil, Cambodia, Colombi | India, Recycled/Scrap | Due diligence results pending | INDIA | India | Due diligence results pending | Due diligence results pending | No known country of origin | India, Australia, Canada, Chile, China, Indonesia, Japan, Peru, United States, Argentina, Austria, Belgium, Brazil, Cambodia, Colombia, Djibouti, Ecuador, | Due diligence results pending, India, India, Australia, Canada, Chile, China, Indonesia, Japan, Peru, United States, Argentina, Austria, Belgium, Brazil, Cambodia, Colombia, Djibouti, Ecuador, Egypt, Estonia, Ethiopia, France, Germany, Guyana, Hungary, Ir</t>
  </si>
  <si>
    <t>Sharjah,Ash Shāriqah</t>
  </si>
  <si>
    <t>Recycled/Scrap, United Arab Emirates | No known country of origin | Not disclosed per LBMA | Due diligence results pending | No known country of origin | Recycled/Scrap, United Arab Emirates | Recycled/Scrap, United Arab Emirates | Due diligence results pending | No known country of origin | Due diligence results pending, No known country of origin, Reason to believe sources from the DRC or covered countries | Due diligence results pending | Ca | No known country of origin;Recycled/Scrap, United Arab Emirates;Unknown | Due diligence results pending | No known country of origin | Due diligence results pending | Canada, Germany | No known country of origin | Due diligence results pending | No known country of origin | United Arab Emirates, Canada, Germany, Recycled/Scrap, | Due diligence results pending | UNITED ARAB EMIRATES | Recycled/Scrap, United Arab Emirates | Due diligence results pending | Due diligence results pending | Canada, Germany | No known country of origin | Due diligence results pending | No known country of origin | United Arab Emirates, Canada, Germany, Recyc | Due diligence results pending, No known country of origin, Recycled/Scrap, United Arab Emirates, United Arab Emirates, Canada, Germany, Recycled/Scrap, Liechtenstein, United Arab Emirates, Recycled/Scrap, Unknown, Unknown with reason to believe may source</t>
  </si>
  <si>
    <t>Fairfield,Ohio</t>
  </si>
  <si>
    <t>Argentina, Australia, Austria, Belgium, Brazil, Cambodia, Canada, Chile, China, Colombia, Djibouti, Ecuador, Egypt, Estonia, Guyana, Hungary, India, Japan, Kazakhstan, Korea, Luxembourg, Malaysia, Mongolia, Myanmar, Portugal, Switzerland, United States | No known country of origin | Not disclosed per LBMA | United States, Canada, Argentina, Austria, Belgium, Brazil, Cambodia, Chile, Colombia, Ecuador, Guyana, Hungary, India, Japan, Kazakhstan, Korea, Luxembourg, Malaysia, Mongolia, Myanmar, Portugal, Australia, Switzerland, China, Djibouti, Egypt, Estonia, E | Argentina, Australia, Austria, Belgium, Brazil, Cambodia, Canada, Chile, China, Colombia, Djibouti, Ecuador, Egypt, Estonia, Guyana, Hungary, India, Japan, Kazakhstan, Korea, Luxembourg, Malaysia, Mongolia, Myanmar, Portugal, Switzerland, United States | | Angola, Argentina, Australia, Austria, Belgium, Brazil, Burundi, Cambodia, Canada, Central African Republic, Chile, China, Colombia, Djibouti, Ecuador, Egypt, Estonia, Ethiopia, France, Germany, Guyana, Hungary, India, Indonesia, Ireland, Israel, Italy, J | DRC or an adjoining country (Covered Countries), Myanmar, Cambodia, Malaysia, Kazakhstan, Portugal, Austria, Mongolia, Luxembourg, Republic Of Korea, Guyana, Brazil, Chile, Laos, Ecuador, Colombia, Argentina, Hungary, Japan, India, Canada, Belgium, Namibi | UNITED STATES OF AMERICA | No reason to believe sources from DRC or covered countries | Angola, Burundi, Central African Republic, Rwanda, South Sudan, Tanzania, Uganda, Zambia, Argentina, Australia, Austria, Belgium, Bolivia, Brazil, Cambodia, Canada, Chile, China, Colombia, Czech Republic, Djibouti, Ecuador, Egypt, Estonia, Ethiopia, Franc</t>
  </si>
  <si>
    <t>Pyeongtaek-si, Gyeonggi-do</t>
  </si>
  <si>
    <t>Not disclosed by supplier | Some are recycled or scrap sourced but not all | 0, KOREA, REPUBLIC OF, No information, Not disclosed by supplier, RCOI confirmed per RMI, Some are recycled or scrap sourced but not all, Unknown, Unknown, but some recycled/scrap</t>
  </si>
  <si>
    <t>Korea, Recycled/Scrap | No known country of origin | Not disclosed per LBMA | Korea | Excludes Covered Countries and CAHRA | No known country of origin | Korea, Recycled/Scrap | Republic Of Korea | Mineral sourcing LR,R/S, based on RMAP-RMI's RCOI data with mining in Korea | Excludes Covered Countries and CAHRA | Excludes Covered Countries and CAHRA | Korea, Recycled/Scrap | Korea | No known country of origin | Does not source from DRC or covered countries, Excludes Covered Countries and CAHRA, No known country of origin, Republic Of Korea | Republic Of Korea | Re | Korea, Recycled/Scrap;LR, R/S;No known country of origin;Recycled/Scrap | Republic Of Korea | No known country of origin | Korea | Excludes Covered Countries and CAHRA | Republic Of Korea | No known country of origin | Republic Of Korea | Korea | KOREA (REPUBLIC OF); UNKNOWN | No known country of origin | Korea, Recycled/Scrap, | Recycled/Scrap | Republic Of Korea | KOREA, REPUBLIC OF | Korea, Recycled/Scrap, Some are recycled or scrap sourced but not all | Excludes Covered Countries and CAHRA | Korea, Recycled/Scrap | Korea | Republic Of Korea | No known country of origin | Republic Of Korea | Korea | KOREA (REPUBLIC OF); UNKNOWN | No known country of origin | Korea, Recycled/Scrap, Indonesia | Excludes Covered Countries and CAHRA | Korea, Recyc | Korea | CID003189, Excludes Covered Countries and CAHRA, Indonesia, Republic of Korea, Recycled/Scrap, Korea, Korea, Recycled/Scrap, Korea, Recycled/Scrap, Indonesia, Mineral sourcing LR,R/S, based on RMAP-RMI's RCOI data with mining in Korea, Mineral sourcing LR</t>
  </si>
  <si>
    <t>Accra,Greater Accra</t>
  </si>
  <si>
    <t>Ghana | No known country of origin | Not disclosed per LBMA | Due diligence results pending | No known country of origin | Ghana | Ghana | Due diligence results pending | No known country of origin | Due diligence results pending, No known country of origin, No reason to believe sources from DRC or covered countries | Due diligence results pending | No known country of origin | Ghana | Ghana;No known country of origin;Unknown | Due diligence results pending | No known country of origin | Due diligence results pending | No known country of origin | Ghana, Brazil, Canada, China, Mexico, Portugal, Russian Federation, United States, Burkina Faso, Mali, Liechtenstein | Ghana | GHANA | Ghana | Due diligence results pending | Due diligence results pending | No known country of origin | Ghana, Brazil, Canada, China, Mexico, Portugal, Russian Federation, United States, Burkina Faso, Mali, Liechtenstein | Ghana | Due diligence results pendi | Due diligence results pending</t>
  </si>
  <si>
    <t>Entebbe,Wakiso</t>
  </si>
  <si>
    <t>#N/A, Recycled, Scrap, Unknown, Unknown, but some recycled/scrap</t>
  </si>
  <si>
    <t>Recycled/Scrap, Uganda | No known country of origin | Not disclosed per LBMA | Uganda | No known country of origin | Recycled/Scrap, Uganda | Recycled/Scrap, Uganda | Uganda | No known country of origin | Uganda | No known country of origin | Uganda, Andorra, Recycled/Scrap | Not disclosed per LBMA | No known country of origin;Recycled/Scrap, Uganda | Uganda | No known country of origin | Uganda | No known country of origin | Uganda, Andorra, Recycled/Scrap | Recycled/Scrap, Uganda | UGANDA | Uganda | Uganda | No known country of origin | Uganda, Andorra, Recycled/Scrap | Recycled/Scrap, Uganda | Recycled/Scrap, Uganda | Uganda | No known country of origin | Uganda | No known country of origin | Uganda, Andorra, Recycled/Scrap | Recycled/Scrap | Uganda | #N/A, No known country of origin, Recycled/Scrap, Japan, Canada, Bolivia, Peru, Portugal, Spain, DRC or an adjoining country (Covered Countries), Australia, Indonesia | Recyled/Scrap | Recycled/Scrap Only | Recycle/Scrap, Canada, Japan, Bolivia, Peru, Por</t>
  </si>
  <si>
    <t>Vilnius,Vilnius</t>
  </si>
  <si>
    <t>;not yet published | 0, Unknown, Unknown, but some recycled/scrap</t>
  </si>
  <si>
    <t>Democratic Republic of Congo, Lithuania, Recycled/Scrap | No known country of origin | Not disclosed per LBMA | Lithuania | No known country of origin | Democratic Republic of Congo, Lithuania, Recycled/Scrap | Democratic Republic of Congo, Lithuania, Recycled/Scrap | Lithuania | No known country of origin | LITHUANIA;Lithuania, Recycled/Scrap, China, United States, Argentina, Australia, Austria, Belgium, Brazil, Cambodia, Canada, Chile, Colombia, Democratic Rep | Democratic Republic of Congo, Lithuania, Recycled/Scrap;No known country of origin;Unknown | Lithuania | No known country of origin | Lithuania | China, Recycled/Scrap, DRC or an adjoining country (Covered Countries) | No known country of origin | Lithuania | No known country of origin | Lithuania, Recycled/Scrap, China, United States, Argentina, | Lithuania | LITHUANIA | Democratic Republic of Congo, Lithuania, Recycled/Scrap | Lithuania | Lithuania | China, Recycled/Scrap, DRC or an adjoining country (Covered Countries) | No known country of origin | Lithuania | No known country of origin | Lithuania, Recycled/Scrap, Chi | LITHUANIA;Lithuania, Recycled/Scrap, China, United States, Argentina, Australia, Austria, Belgium, Brazil, Cambodia, Canada, Chile, Colombia, Democratic Republic of Congo, Djibouti, Ecuador, Egypt, Estonia, Ethiopia, France, Germany, Guyana, Hungary, Indi | Democratic Republic of Congo, Lithuania, Recycled/Scrap, DRC, Lithuania, Recycled/Scrap, Lithuania, Lithuania, Recycled/Scrap, China, United States, Argentina, Australia, Austria, Belgium, Brazil, Cambodia, Canada, Chile, Colombia, Democratic Republic of</t>
  </si>
  <si>
    <t>Arezzo, Toscana</t>
  </si>
  <si>
    <t>See aggregated data below for RJC Sourcing | RCOI confirmed as per RMI. | Not disclosed per RJC | RCOI confirmed per RMI | Not disclosed by supplier | Not disclosed by supplier | Recyled, Scrap | Not disclosed by supplier, Not disclosed per RJC, RCOI confirmed per RMI | Not disclosed per RJC | Not disclosed by supplier, RCOI confirmed as per RMI., RCOI confirmed per RMI | See aggregated data below for R | RCOI confirmed as per RMI and disclosed by RJC | Not disclosed by supplier | 0 | RCOI confirmed as per RMI. | RCOI confirmed per RMI | RCOI confirmed as per RMI and disclosed by RJC | See aggregated data below for RJC Sourcing | Not disclosed by supplier | Recyled, Scrap, Not disclosed per RJC | RCOI confirmed as per RMI. | RCOI confirmed per RMI | See aggregated data below for RJC Sourcing | Not disclosed by supplier | 0 | RCOI confirmed as per RMI. | RCOI confirmed per RMI | RCOI confirmed as per RMI and disclosed by RJC | RCOI confirmed as per RMI and disclosed by RJC | Not disclosed by supplier | 0 | RCOI confirmed as per RMI. | RCOI confi | Not disclosed per RJC | 0, ITALY, No information, Not disclosed by supplier, Not disclosed by supplier | Recyled, Scrap, Not disclosed per RJC, RCOI confirmed as per RMI., RCOI confirmed per RMI, See aggregated data below for RJC Sourcing, Unknown, Unknown, but some recycled/scr</t>
  </si>
  <si>
    <t>Argentina, Austria, Belgium, Brazil, Cambodia, Canada, Chile, China, Colombia, Ecuador, Ethiopia, Germany, Guyana, Hungary, India, Italy, Japan, Kazakhstan, Korea, Luxembourg, Malaysia, Mongolia, Myanmar, Namibia, Portugal, Recycled/Scrap, United States | Italy | Not disclosed per RJC | Italy, United States, China, Recycled/Scrap | RCOI confirmed as per RMI. | Not disclosed per RJC | Italy | ITALY; UNKNOWN | RCOI confirmed per RMI | Argentina, Austria, Belgium, Brazil, Cambodia, Canada, Chile, China, Colombia, Ecuador, Ethiopia, Germany, | R/S (RJC RCOI data) | Recyled, Scrap | Italy | Recycled/Scrap Only | Argentina, Austria, Belgium, Brazil, Cambodia, Canada, Chile, China, Colombia, Ecuador, Ethiopia, Germany, Guyana, Hungary, India, Italy, Japan, Kazakhstan, Korea, Luxembourg, Malaysia, | Angola, Argentina, Australia, Austria, Belgium, Brazil, Burundi, Cambodia, Canada, Central African Republic, Chile, China, Colombia, Djibouti, Ecuador, Egypt, Estonia, Ethiopia, France, Germany, Guyana, Hungary, India, Indonesia, Ireland, Israel, Italy, J | R/S (RJC RCOI data) | RCOI confirmed as per RMI and disclosed by RJC | Italy, USA, China | Italy | Italy, United States, China, Recycled/Scrap | RCOI confirmed per RMI | R/S (RJC RCOI data) | 0 | Italy, USA, China | RCOI confirmed as per RMI. | Mozambique | Italy, USA, China | ITALY | Argentina, Austria, Belgium, Brazil, Cambodia, Canada, Chile, China, Colombia, Ecuador, Ethiopia, Germany, Guyana, Hungary, India, Italy, Japan, Kazakhstan, Korea, Luxembourg, Malaysia, Mongolia, Myanmar, Namibia, Portugal, Recycled/Scrap, United States, | Argentina, Austria, Belgium, Brazil, Cambodia, Canada, Chile, China, Colombia, Ecuador, Ethiopia, Germany, Guyana, Hungary, India, Italy, Japan, Kazakhstan, Korea, Luxembourg, Malaysia, Mongolia, Myanmar, Namibia, Portugal, Recycled/Scrap, United States | | Italy, United States, China, Recycled/Scrap | Angola, Burundi, Central African Republic, Rwanda, South Sudan, Tanzania, Uganda, Zambia, Argentina, Australia, Austria, Belgium, Brazil, Cambodia, Canada, Chile, China, Colombia, Djibouti, Ecuador, Egypt, Estonia, Ethiopia, France, Germany, Guyana, Hunga</t>
  </si>
  <si>
    <t>Marrickville,New South Wales</t>
  </si>
  <si>
    <t>Due diligence results pending | No known country of origin | Not disclosed per LBMA | No known country of origin | Due diligence results pending | Due diligence results pending | No known country of origin | No reason to believe sources from DRC or covered countries | No known country of origin, No reason to believe sources from DRC or covered countries | Not disclosed per LBMA | Due diligence results pending;Unknown | AUSTRALIA | Due diligence results pending | No known country of origin | Due diligence results pending | No reason to believe sources from DRC or covered countries</t>
  </si>
  <si>
    <t>Mejillones, Antofagasta</t>
  </si>
  <si>
    <t>LR | RCOI confirmed as per RMI. | RCOI confirmed per RMI | Not disclosed by supplier | Not disclosed by supplier | RCOI confirmed as per RMI | Not disclosed by supplier, RCOI confirmed per RMI | RCOI confirmed as per RMI | not available | Not disclosed by supplier | Not disclosed by supplier | Not disclosed by supplier, RCOI confirmed as pe | RCOI confirmed as per RMI. | Not disclosed by supplier | 0 | RCOI confirmed as per RMI. | RCOI confirmed per RMI | RCOI confirmed as per RMI. | LR | 0 | RCOI confirmed as per RMI. | RCOI confirmed per RMI | LR, Not disclosed by supplier | RCOI confirmed as per RMI | Not disclosed by supplier | 0 | RCOI confirmed as per RMI. | RCOI confirmed per RMI | RCOI confirmed as per RMI. | RCOI confirmed as per RMI. | Not disclosed by supplier | 0 | RCOI confirmed as per RMI. | RCOI confirmed per RMI | RCOI confirmed as per RMI | RCOI confirmed as per RMI | not available | Not disclosed by supplier | Not disclosed by supplier | 0, CHILE, Excludes Covered Countries, LR, No information, Not disclosed by supplier, Not disclosed by supplier | RCOI confirmed as per RMI, RCOI confirmed as per RMI | not available | Not disclosed by supplier | Not disclosed by supplier, RCOI confirmed a</t>
  </si>
  <si>
    <t>Argentina, Australia, Austria, Brazil, Canada, Chile, China, Ethiopia, Germany, Ghana, Guinea, Guyana, India, Indonesia, Japan, Malaysia, Mexico, Mongolia, Mozambique, Namibia, Niger, Nigeria, Peru, Recycled/Scrap, Switzerland, United States, Zambia | No known country of origin | L1 | Chile, China, Japan, United States, Australia, Canada, Peru, Argentina, Germany, Indonesia, Switzerland, Zambia | RCOI confirmed as per RMI. | No known country of origin | RCOI confirmed per RMI | Mineral sourcing LR | Excludes Covered Countries and CAHRA | Excludes Covered Countries and CAHRA | Sexta Industrial 8147, Mejillones II Región | L1 | RCOI confirmed as per RMI | Excludes Covered Countries | Argentina, Australia, Austria, Brazil, Canada, Chile, China, Ethiopia, Germany, Ghana, Guinea, Guyana, India, Indonesia, Japan, Malaysia, Mexico, M | Argentina, Australia, Austria, Brazil, Canada, Chile, China, Ethiopia, Germany, Ghana, Guinea, Guyana, India, Indonesia, Japan, Malaysia, Mexico, Mongolia, Mozambique, Namibia, Niger, Nigeria, Peru, Recycled/Scrap, Switzerland, United States, Zambia;Canad | LR | RCOI confirmed as per RMI. | DRC or an adjoining country (Covered Countries), Argentina, USA, Japan, Zambia, Switzerland, Canada, China, Australia, Chile, Peru, Germany, Indonesia | Excludes Covered Countries | DRC or an adjoining country (Covered Co | Canada, Chile, Ghana, Guinea, Guyana, India, Peru | DRC or an adjoining country (Covered Countries), Argentina, USA, Japan, Zambia, Switzerland, Canada, China, Australia, Chile, Peru, Germany, Indonesia | CHILE | Argentina, Australia, Austria, Brazil, Canada, Chile, China, Ethiopia, Germany, Ghana, Guinea, Guyana, India, Indonesia, Japan, Malaysia, Mexico, Mongolia, Mozambique, Namibia, Niger, Nigeria, Peru, Recycled/Scrap, Switzerland, United States, Zambia, Excl | Argentina, Australia, Austria, Brazil, Canada, Chile, China, Ethiopia, Germany, Ghana, Guinea, Guyana, India, Indonesia, Japan, Malaysia, Mexico, Mongolia, Mozambique, Namibia, Niger, Nigeria, Peru, Recycled/Scrap, Switzerland, United States, Zambia | Chi | Chile, China, Japan, United States, Australia, Canada, Peru, Argentina, Germany, Indonesia, Switzerland, Zambia | 0, Argentina, Australia, Austria, Brazil, Canada, Chile, China, Ethiopia, Germany, Ghana, Guinea, Guyana, India, Indonesia, Japan, Malaysia, Mexico, Mongolia, Mozambique, Namibia, Niger, Nigeria, Peru, Recycled/Scrap, Switzerland, United States, Zambia, C</t>
  </si>
  <si>
    <t>Gunsan-si, Jeollabuk-do</t>
  </si>
  <si>
    <t>R/S | Recyled/Scrap | Recycled, Scrap | RCOI confirmed per RMI | Recycled, Scrap | Recycled/Scrap | RCOI confirmed per RMI, Recycled, Scrap | Recycled, Scrap | RCOI confirmed per RMI, Recycled, Scrap, Recyled/Scrap | R/S | Recycled, Scrap | 0 | Recyled/Scrap | Recyled/Scrap | Recyled/Scrap | Recycled, Scrap | 0 | Recyled/Scrap | Recyled/Scrap | R/S | 0 | Recycled, Scrap | Recycled/Scrap, Recycled, Scrap | Recyled/Scrap | RCOI confirmed per RMI | R/S, 0 | Recycled, Scrap | 0 | Recyled/Scrap | Recyled/Scrap | Recyled/Scrap | Recycled, Scrap | 0 | Recyled/Scrap | Recyled/Scrap | R/S | 0 | Recycled, Scrap | 0, KOREA, REPUBLIC OF, No information, R/S, RCOI confirmed per RMI, Recycled, Scrap, Recycled, Scrap | Recycled/Scrap, Recycled/Scrap | not available | Recycled, Scrap | Recycled, Scrap | Recycled, Scrap, not disclosed by supplier, Recyled/Scrap, Sourced</t>
  </si>
  <si>
    <t>Argentina, Australia, Austria, Belgium, Brazil, Cambodia, Canada, Chile, China, Colombia, Ecuador, Ethiopia, Germany, Guyana, Hungary, India, Japan, Kazakhstan, Korea, Luxembourg, Malaysia, Mongolia, Myanmar, Namibia, Peru, Portugal, Recycled/Scrap | No known country of origin | R/S | Recycled/Scrap, Korea, Chile, China, Peru, Argentina, Canada, Germany, Japan, Austria, Belgium, Brazil, Cambodia, Colombia, Ecuador, Ethiopia, Guyana, Hungary, India, Kazakhstan, Luxembourg, Malaysia, Mongolia, Myanmar, Namibia, Portugal, Australia, Indon | Recycled/Scrap Only | R/S | Recycled/Scrap | Recycled/Scrap Only | Argentina, Australia, Austria, Belgium, Brazil, Cambodia, Canada, Chile, China, Colombia, Ecuador, Ethiopia, Germany, Guyana, Hungary, India, Japan, Kazakhstan, Korea, Luxembourg, Malaysia, Mongolia, Myanmar, N | Argentina, Australia, Austria, Belgium, Brazil, Cambodia, Canada, Chile, China, Colombia, Ecuador, Ethiopia, Germany, Guyana, Hungary, India, Japan, Kazakhstan, Korea, Luxembourg, Malaysia, Mongolia, Myanmar, Namibia, Peru, Portugal, Recycled/Scrap;Austra | R/S | Recyled/Scrap | Myanmar, Cambodia, Malaysia, Kazakhstan, Portugal, Mongolia, Austria, Luxembourg, Guyana, Republic Of Korea, Brazil, Chile, Laos, Colombia, Ecuador, Argentina, Hungary, Japan, India, Canada, Belgium, Namibia, China, Peru, Germany, Et | Australia, Austria, Belgium, Brazil, Canada, Chile, China, Colombia, Egypt, France, Germany, Hungary, India, Indonesia, Ireland, Israel, Japan, Luxembourg, Malaysia, Netherlands, Peru, Portugal, Recycled/Scrap, Singapore, Slovakia, Spain, Switzerland, Tha | KOREA, REPUBLIC OF | Argentina, Australia, Austria, Belgium, Brazil, Cambodia, Canada, Chile, China, Colombia, Ecuador, Ethiopia, Germany, Guyana, Hungary, India, Japan, Kazakhstan, Korea, Luxembourg, Malaysia, Mongolia, Myanmar, Namibia, Peru, Portugal, Recycled/Scrap, Recyc | Argentina, Australia, Austria, Belgium, Brazil, Cambodia, Canada, Chile, China, Colombia, Ecuador, Ethiopia, Germany, Guyana, Hungary, India, Japan, Kazakhstan, Korea, Luxembourg, Malaysia, Mongolia, Myanmar, Namibia, Peru, Portugal, Recycled/Scrap | Recy | Recycled, Scrap | Myanmar, Cambodia, Malaysia, Kazakhstan, Portugal, Mongolia, Austria, Luxembourg, Guyana, Republic Of Korea, Brazil, Chile, Laos, Colombia, Ecuador, Argentina, Hungary, Japan, India, Canada, Belgium, Namibia, China, Peru, Germany, Ethiopia, Russia, Singap | Argentina, Australia, Austria, Belgium, Bolivia, Brazil, Cambodia, Canada, Chile, China, Colombia, Czech Republic, Djibouti, Ecuador, Egypt, Estonia, Ethiopia, France, Germany, Guyana, Hungary, India, Indonesia, Ireland, Israel, Ivory Coast, Japan, Kazakh</t>
  </si>
  <si>
    <t>New Delhi,Delhi</t>
  </si>
  <si>
    <t>India, Recycled/Scrap | No known country of origin | Not disclosed per LBMA | Due diligence results pending | No known country of origin | India, Recycled/Scrap | India, Recycled/Scrap | Due diligence results pending | No known country of origin | Does not source from DRC or covered countries, Due diligence results pending, No known country of origin | Due diligence results pending | No known country of origin | In | India, Recycled/Scrap;No known country of origin;Unknown | Due diligence results pending | No known country of origin | Due diligence results pending | No known country of origin | India, Belgium, Canada, China, Hong Kong, Indonesia, Sweden, Switzerland, United Kingdom, United States, Recycled/Scrap, Liechtenstei | INDIA | India, Recycled/Scrap | Due diligence results pending | Due diligence results pending | No known country of origin | India, Belgium, Canada, China, Hong Kong, Indonesia, Sweden, Switzerland, United Kingdom, United States, Recycled/Scrap, Liechtenstein | I | Due diligence results pending | Due diligence results pending, India, Belgium, Canada, China, Hong Kong, Indonesia, Sweden, Switzerland, United Kingdom, United States, Recycled/Scrap, Liechtenstein, India, Recycled/Scrap, No known country of origin, Unknown, Unknown, but no reason to be</t>
  </si>
  <si>
    <t>Warwick,Rhode Island</t>
  </si>
  <si>
    <t>China, Eritrea, Recycled/Scrap, United States | No known country of origin | Not disclosed per LBMA | United States, China | No known country of origin | China, Eritrea, Recycled/Scrap, United States | China, USA | China, Eritrea, Recycled/Scrap, United States | United States, China | No known country of origin | China, USA, Does not source from DRC or covered countries, No known country of origin | China, USA | China, USA | Republic Of Korea, Austria | No known cou | China, Eritrea, Recycled/Scrap, United States;No known country of origin;Unknown | China, USA | No known country of origin | United States, China | China, USA | Republic Of Korea, Austria | No known country of origin | China, USA | United States, China | No known country of origin | United States, China, Eritrea, Austria, Korea, Germany | China, USA | UNITED STATES OF AMERICA | United States, China | China, USA | Republic Of Korea, Austria | No known country of origin | China, USA | United States, China | No known country of origin | United States, China, Eritrea, Austria, Korea, Germany, Recycled/Scrap | China, Eritrea, Recycle | United States, China | China, Eritrea, Recycled/Scrap, United States, China, Eritrea, USA, Recycled/Scrap, China, USA, No known country of origin, United States, China, United States, China, Eritrea, Austria, Korea, Germany, Recycled/Scrap, Unknown</t>
  </si>
  <si>
    <t>Pforzheim,Baden-Württemberg</t>
  </si>
  <si>
    <t>Canada, Germany, Recycled/Scrap | No known country of origin | Not disclosed per LBMA | Germany, Canada | No known country of origin | Canada, Germany, Recycled/Scrap | Canada, Germany | Canada, Germany, Recycled/Scrap | Germany, Canada | No known country of origin | Canada, Germany;GERMANY;Germany, Canada;Germany, Canada, Recycled/Scrap, South Africa, Korea, Australia, China, France, Hong Kong, Japan, Malaysia, Mozambique, Peru, Philippi | Canada, Germany, Recycled/Scrap;No known country of origin;Unknown | Canada, Germany | No known country of origin | Germany, Canada | Canada, Germany | Recycled/Scrap, Republic Of Korea, South Africa | No known country of origin | Canada, Germany | Germany, Canada | No known country of origin | Germany, Canada, Recycled/Sc | GERMANY | Canada, Germany, Recycled/Scrap | Germany, Canada | Canada, Germany | Recycled/Scrap, Republic Of Korea, South Africa | No known country of origin | Canada, Germany | Germany, Canada | No known country of origin | Germany, Canada, Recycled/Scrap, South Af | Germany, Canada | Canada, Germany;GERMANY;Germany, Canada;Germany, Canada, Recycled/Scrap, South Africa, Korea, Australia, China, France, Hong Kong, Japan, Malaysia, Mozambique, Peru, Philippines, Singapore, Switzerland, Taiwan, Thailand, Viet Nam;No known country of origi | Canada, Germany | Canada, Germany, Canada, Germany, Recycled/Scrap, Germany, Canada, Germany, Canada, Recycled/Scrap, South Africa, Korea, Australia, China, France, Hong Kong, Japan, Malaysia, Mozambique, Peru, Philippines, Singapore, Switzerland, Taiwan, Thailand, Viet Na</t>
  </si>
  <si>
    <t>KYSHTYM COPPER-ELECTROLYTIC PLANT ZAO</t>
  </si>
  <si>
    <t>Kyshtym,Chelyabinskaya oblast'</t>
  </si>
  <si>
    <t>Recycled/Scrap, Saudi Arabia | No known country of origin | Not disclosed per LBMA | Saudi Arabia | No known country of origin | Recycled/Scrap, Saudi Arabia | Russia, Saudi Arabia | Recycled/Scrap, Saudi Arabia | Saudi Arabia | No known country of origin | Does not source from DRC or covered countries;No known country of origin;Not disclosed per LBMA;Russia, Saudi Arabia;RUSSIAN FEDERATION;Saudi Arabia;Saudi Arabia, Russian Federatio | No known country of origin;Recycled/Scrap, Saudi Arabia;Unknown | Russia, Saudi Arabia | No known country of origin | Saudi Arabia | Russia, Saudi Arabia | India, Indonesia, Recycled/Scrap | No known country of origin | Russia, Saudi Arabia | Saudi Arabia | No known country of origin | Saudi Arabia, Russian Federation, | Russia, Saudi Arabia | RUSSIAN FEDERATION | Saudi Arabia | Russia, Saudi Arabia | India, Indonesia, Recycled/Scrap | No known country of origin | Russia, Saudi Arabia | Saudi Arabia | No known country of origin | Saudi Arabia, Russian Federation, Recycled/Scrap, India, Indonesia, United Arab Emirat | Saudi Arabia | Does not source from DRC or covered countries;No known country of origin;Not disclosed per LBMA;Russia, Saudi Arabia;RUSSIAN FEDERATION;Saudi Arabia;Saudi Arabia, Russian Federation, Recycled/Scrap, India, Indonesia, United Arab Emirates, Canada, Germany; | No known country of origin, Recycled/Scrap, Saudi Arabia, Russia, Saudi Arabia, Russia, Saudi Arabia, Recycled/Scrap, Saudi Arabia, Saudi Arabia, Russian Federation, Recycled/Scrap, India, Indonesia, United Arab Emirates, Canada, Germany, Unknown</t>
  </si>
  <si>
    <t>Bangalore,Karnātaka</t>
  </si>
  <si>
    <t>LR, R/S | Some are recyled/scrap sourced but not all. | Some are recycled or scrap sourced but not all. | RCOI confirmed per RMI | Recycled and mining not disclosed by supplier | not available | Some are recycled or scrap sourced but not all | LR, R/S, RCOI confirmed per RMI, Some are recycled or scrap sourced but not all. | Some are recycled or scrap sourced but not all. | RCOI confirmed per RMI, Some are recycled or scrap source | Some are recyled/scrap sourced but not all. | not available | 0 | Some are recyled/scrap sourced but not all. | LR, R/S | RCOI confirmed per RMI | Some are recyled/scrap sourced but not all. | LR, R/S | 0 | not available | Some are recycled or scrap sourced but not all, Some are recycled or scrap sourced but not all | Some are recyled/scrap sourced but not all. | RCOI confirmed per RMI | LR, R/S, 0 | not available | 0 | Some are recyled/scrap sourced but not all. | LR, R/S | RCOI confirmed per RMI | Some are recyled/scrap sourced but not all. | Some are recyled/scrap sourced but not all. | not available | 0 | Some are recyled/scrap sourced but not all | Some are recycled or scrap sourced but not all. | 0, BELGIUM | not available | Some are recycled or scrap sourced but not all, INDIA, LR, R/S, No information, not available, not available | Some are recycled or scrap sourced but not all, RCOI confirmed per RMI, Recycled and mining not disclosed by suppli</t>
  </si>
  <si>
    <t>Argentina, Australia, Austria, Belgium, Bolivia (Plurinational State of), Brazil, Canada, China, Ethiopia, Germany, Ghana, Guinea, Guyana, India, Indonesia, Japan, Malaysia, Mozambique, Namibia, Niger, Nigeria, Peru, Philippines, Recycled/Scrap, Zimbabwe | No known country of origin | Not disclosed per LBMA | Recycled/Scrap, India, Germany, Belgium, Brazil, China, Canada, Japan, Malaysia, Peru, Philippines | Some are recyled/scrap sourced but not all. | Some are recycled or scrap sourced but not all. | No known country of origin | GERMANY; UNKNOWN; INDIA | RCO | LR, R/S | Some are recycled or scrap sourced but not all | Excludes Covered Countries | Argentina, Australia, Austria, Belgium, Bolivia (Plurinational State of), Brazil, Canada, China, Ethiopia, Germany, Ghana, Guinea, Guyana, India, Indonesia, Japan, Mal | Argentina, Australia, Austria, Belgium, Bolivia (Plurinational State of), Brazil, Canada, China, Ethiopia, Germany, Ghana, Guinea, Guyana, India, Indonesia, Japan, Malaysia, Mozambique, Namibia, Niger, Nigeria, Peru, Philippines, Recycled/Scrap, Zimbabwe; | LR, R/S | Some are recyled/scrap sourced but not all. | Belgium, Canada, Philippines, Japan, China, Brazil, Malaysia, Bolivia, Peru, Germany, India, Recycled/Scrap | Excludes Covered Countries | Belgium, Canada, Philippines, Japan, China, Brazil, Malaysia | Australia, Austria, Belgium, Brazil, Canada, China, Germany, Ghana, Guinea, Guyana, India, Indonesia, Japan, Malaysia, Peru, Philippines, Recycled/Scrap | INDIA | Argentina, Australia, Austria, Belgium, Bolivia (Plurinational State of), Brazil, Canada, China, Ethiopia, Germany, Ghana, Guinea, Guyana, India, Indonesia, Japan, Malaysia, Mozambique, Namibia, Niger, Nigeria, Peru, Philippines, Recycled/Scrap, Zimbabwe, | Recycled/Scrap, India, Germany, Belgium, Brazil, China, Canada, Japan, Malaysia, Peru, Philippines | Some are recycled or scrap sourced but not all. | Belgium, Canada, Philippines, Japan, China, Brazil, Malaysia, Bolivia, Peru, Germany, India, Recycled/Scrap</t>
  </si>
  <si>
    <t>Kawasan Perindustrian Bukit Rambai,Melaka</t>
  </si>
  <si>
    <t>;unkown | 0, Unknown, but some recycled/scrap</t>
  </si>
  <si>
    <t>China, Germany, Malaysia, Netherlands, New Zealand, Philippines, Recycled/Scrap, Thailand | No known country of origin | Not disclosed per LBMA | Recycled/Scrap, Malaysia, China, Germany, Philippines, Netherlands, New Zealand, Thailand | No known country of origin | China, Germany, Malaysia, Netherlands, New Zealand, Philippines, Recycled/Scrap, Thailand | Netherlands, Philippines, China, Thailand, | China, Germany, Malaysia, Netherlands, New Zealand, Philippines, Recycled/Scrap, Thailand | Recycled/Scrap, Malaysia, China, Germany, Philippines, Netherlands, New Zealand, Thailand | No known country of origin | Does not source from DRC or covered countr | China, Germany, Malaysia, Netherlands, New Zealand, Philippines, Recycled/Scrap, Thailand;No known country of origin;Unknown | Netherlands, Philippines, China, Thailand, Recycled/Scrap, Germany, Malaysia, New Zealand, Russia | No known country of origin | Recycled/Scrap, Malaysia, China, Germany, Philippines, Netherlands, New Zealand, Thailand | Netherlands, Philippines, China, T | Netherlands, Philippines, China, Thailand, Recycled/Scrap, Germany, Malaysia, New Zealand, Russia | MALAYSIA | China, Germany, Malaysia, Netherlands, New Zealand, Philippines, Recycled/Scrap, Thailand | Recycled/Scrap, Malaysia, China, Germany, Philippines, Netherlands, New Zealand, Thailand | Netherlands, Philippines, China, Thailand, Recycled/Scrap, Germany, Mal | Recycled/Scrap, Malaysia, China, Germany, Philippines, Netherlands, New Zealand, Thailand | Does not source from DRC or covered countries;MALAYSIA;Netherlands, Philippines, China, Thailand, Recycled/Scrap, Germany, Malaysia, New Zealand, Russia;No known country of origin;Recycled/Scrap, Malaysia, China, Germany, Philippines, Netherlands, New Zea | Aland Islands, China, Germany, Malaysia, Netherlands, New Zealand, Philippines, Russia, Thailand, Recycled/Scrap, China, Germany, Malaysia, Netherlands, New Zealand, Philippines, Recycled/Scrap, Thailand, China, Germany, Malaysia, Netherlands, New Zealand</t>
  </si>
  <si>
    <t>Parwanoo,Himāchal Pradesh</t>
  </si>
  <si>
    <t>0, Unknown, but some recycled/scrap</t>
  </si>
  <si>
    <t>India, Indonesia, Recycled/Scrap | No known country of origin | Not disclosed per LBMA | Recycled/Scrap, India, Indonesia | No known country of origin | India, Indonesia, Recycled/Scrap | India, Indonesia, Recycled/Scrap | Recycled/Scrap, India, Indonesia | No known country of origin | INDIA;India, Indonesia, Recycled/Scrap;No known country of origin;No reason to believe sources from DRC or covered countries;Not disclosed per LBMA;Recycled | India, Indonesia, Recycled/Scrap;No known country of origin;Unknown | India, Indonesia, Recycled/Scrap | No known country of origin | Recycled/Scrap, India, Indonesia | India, Indonesia, Recycled/Scrap | Myanmar, Cambodia, Malaysia, Kazakhstan, Portugal, Mongolia, Austria, Luxembourg, Guyana, Brazil, Republic Of Korea, Chil | INDIA | India, Indonesia, Recycled/Scrap | Recycled/Scrap, India, Indonesia | India, Indonesia, Recycled/Scrap | Myanmar, Cambodia, Malaysia, Kazakhstan, Portugal, Mongolia, Austria, Luxembourg, Guyana, Brazil, Republic Of Korea, Chile, Laos, Ecuador, Argentina, | Recycled/Scrap, India, Indonesia | INDIA;India, Indonesia, Recycled/Scrap;No known country of origin;No reason to believe sources from DRC or covered countries;Not disclosed per LBMA;Recycled/Scrap, India, Indonesia;Recycled/Scrap, India, Indonesia, Korea, Argentina, Australia, Austria, Be | India, Indonesia, Recycled/Scrap, No known country of origin, Recycled/Scrap, India, Indonesia, Recycled/Scrap, India, Indonesia, Korea, Argentina, Australia, Austria, Belgium, Brazil, Cambodia, Canada, Chile, China, Djibouti, Ecuador, Egypt, Estonia, Eth</t>
  </si>
  <si>
    <t>Ahmedabad,Gujarāt</t>
  </si>
  <si>
    <t>Argentina, Australia, Austria, Belgium, Brazil, Cambodia, Canada, Chile, China, Ecuador, Ethiopia, Germany, Guyana, Hungary, India, Japan, Kazakhstan, Korea, Luxembourg, Malaysia, Mongolia, Myanmar, Namibia, Peru, Portugal, Recycled/Scrap, United States | No known country of origin | Not disclosed per LBMA | Recycled/Scrap, India, Japan, China, Argentina, Austria, Belgium, Brazil, Cambodia, Canada, Chile, Ecuador, Ethiopia, Germany, Guyana, Hungary, Kazakhstan, Korea, Luxembourg, Malaysia, Mongolia, Myanmar, Namibia, Peru, Portugal, United States, Australia, | Argentina, Australia, Austria, Belgium, Brazil, Cambodia, Canada, Chile, China, Ecuador, Ethiopia, Germany, Guyana, Hungary, India, Japan, Kazakhstan, Korea, Luxembourg, Malaysia, Mongolia, Myanmar, Namibia, Peru, Portugal, Recycled/Scrap, United States | | Argentina, Australia, Austria, Belgium, Brazil, Cambodia, Canada, Chile, China, Djibouti, Ecuador, Egypt, Estonia, Ethiopia, France, Germany, Guyana, Hungary, India, Indonesia, Ireland, Israel, Japan, Kazakhstan, Korea, Luxembourg, Madagascar, Malaysia, M | Myanmar, Cambodia, Malaysia, Kazakhstan, Portugal, Mongolia, Austria, Luxembourg, Guyana, Brazil, Republic Of Korea, Chile, Laos, Ecuador, Argentina, Hungary, Japan, India, Canada, Belgium, Namibia, China, Peru, Ethiopia, Germany, Russia, Vietnam, USA, Eg | INDIA | Argentina, Australia, Austria, Belgium, Bolivia, Brazil, Cambodia, Canada, Chile, China, Czech Republic, Djibouti, Ecuador, Egypt, Estonia, Ethiopia, France, Germany, Guyana, Hungary, India, Indonesia, Ireland, Israel, Japan, Kazakhstan, Laos, Luxembourg,</t>
  </si>
  <si>
    <t>Johannesburg, Gauteng</t>
  </si>
  <si>
    <t>RCOI confirmed per RMI | Not disclosed by supplier | RCOI confirmed as per RMI and disclosed by RJC | RCOI confirmed as per RMI but not disclosed by RJC | RCOI confirmed as per CFSI but not disclosed by RJC | Not disclosed per RJC | Not disclosed by supplier | Not disclosed per R | RCOI confirmed as per RMI but not disclosed by RJC | Not disclosed by supplier | 0 | RCOI confirmed as per RMI. | RCOI confirmed per RMI | RCOI confirmed as per RMI but not disclosed by RJC | RCOI confirmed per RMI | Not disclosed by supplier | RCOI confirmed as per RMI and disclosed by RJC, RCOI confirmed per RMI | Not disclosed by supplier | 0 | RCOI confirmed as per RMI. | RCOI confirmed per RMI | RCOI confirmed as per RMI but not disclosed by RJC | RCOI confirmed as per RMI but not disclosed by RJC | Not disclosed by supplier | 0 | RCOI confirmed as per RMI. | RC | RCOI confirmed as per RMI but not disclosed by RJC | RCOI confirmed as per CFSI but not disclosed by RJC | Not disclosed per RJC | Not disclosed by supplier | Not disclosed per RJC | Not disclosed by supplier | RCOI confirmed as per RMI and disclosed by R | ;Not disclosed by supplier;Not disclosed per RJC;RCOI confirmed as per RMI;RCOI confirmed as per RMI.;RCOI confirmed per RMI;Some are recycled or scrap sourced but not all.;Unknown | 0, Not disclosed by supplier, Not disclosed by supplier | RCOI confirmed as per RMI and disclosed by RJC, Not disclosed per RJC, RCOI confirmed as per RMI but not disclosed by RJC | RCOI confirmed as per CFSI but not disclosed by RJC | Not disclosed per R</t>
  </si>
  <si>
    <t>Democratic Republic of Congo, Korea, Recycled/Scrap, South Africa | No known country of origin | RCOI confirmed per RMI | Not disclosed per RJC | Democratic Republic of Congo, Korea, Recycled/Scrap, South Africa | RCOI confirmed per RMI | Recycled/Scrap, South Africa, Korea | No known country of origin | RCOI confirmed per RMI | Democratic Republic of Congo, Korea, Recycled/Scrap, South Africa | Recycled/Scrap, Republic Of Korea, South Africa | R/S (RJC RCOI data) | RCOI confirmed as per RMI and disclosed by RJC | Recycled/Scrap Only | Democratic Republic of Congo, Korea, Recycled/Scrap, South Africa | Recycled/Scrap, South Africa, Korea | No known country of origin | Conformant;Does not source | Democratic Republic of Congo, Korea, Recycled/Scrap, South Africa;No known country of origin;Unknown | R/S and Mined (material risk not disclosed by RJC) | RCOI confirmed as per RMI but not disclosed by RJC | Recycled/Scrap, Republic Of Korea, South Africa | No known country of origin | Recycled/Scrap, South Africa, Korea | RCOI confirmed per RMI | R/S and | Recycled/Scrap, Republic Of Korea, South Africa | SOUTH AFRICA | Democratic Republic of Congo, Korea, Recycled/Scrap, South Africa, R/S (RJC RCOI data) | RCOI confirmed as per RMI and disclosed by RJC | Recycled/Scrap Only, RCOI confirmed per RMI | Democratic Republic of Congo, Korea, Recycled/Scrap, South Africa | Recycled/Scrap, South Africa, Korea | R/S and Mined (material risk not disclosed by RJC) | 0 | Recycled/Scrap, Republic Of Korea, South Africa | RCOI confirmed as per RMI. | Due diligence | Recycled/Scrap, South Africa, Korea | Conformant;Does not source from DRC or covered countries;No known country of origin;No reason to believe sources from covered countries;Not disclosed per RJC;R/S and Mined (material risk not disclosed by RJC);RCOI confirmed as per RMI;RCOI confirmed as pe | Democratic Republic of Congo, Korea, Recycled/Scrap, South Africa, DRC, Republic of Korea, South Africa, Recycled/Scrap, Excludes Covered Countries, Mineral sourcing not disclosed per RJC, No known country of origin, No known country of origin | RCOI conf</t>
  </si>
  <si>
    <t>Vienna, Wien</t>
  </si>
  <si>
    <t>See aggregated data below for RJC Sourcing | RCOI confirmed as per RMI. | 0 | Not disclosed per RJC | RCOI confirmed per RMI | Not disclosed by supplier | Not disclosed by supplier | RCOI confirmed as per RMI but not disclosed by RJC | Not disclosed by supplier, Not disclosed per RJC, RCOI confirmed per RMI | Not disclosed per RJC | Not disclosed by supplier, RCOI confirmed as per RMI., RCOI confirmed per R | RCOI Validated by RMI protocols | RCOI confirmed as per RMI but not disclosed by RJC | Not disclosed by supplier | 0 | RCOI confirmed as per RMI. | RCOI confirmed per RMI | RCOI confirmed as per RMI but not disclosed by RJC | Not disclosed by supplier | RCOI confirmed as per RMI but not disclosed by RJC, Not disclosed per RJC | RCOI confirmed as per RMI. | RCOI confirmed per RMI | See aggregated data below for RJC Sourcing, recycled | Not disclosed by supplier | 0 | RCOI confirmed as per RMI. | RCOI confirmed per RMI | RCOI confirmed as per RMI but not disclosed by RJC | RCOI Validated by RMI protocols | RCOI confirmed as per RMI but not disclosed by RJC | Not disclosed by supplier | 0 | Not disclosed per RJC | 0, AUSTRIA, ITALY | Recycled or Scrap | Not disclosed per RJC | RCOI confirmed as per RMI but not disclosed by RJC | ITALY | Recycled or Scrap | RCOI confirmed as per CFSI but not disclosed by RJC | Not disclosed per RJC | Not disclosed by supplier | Not</t>
  </si>
  <si>
    <t>American Samoa, Australia, Austria, Brazil, Burundi, Canada, China, Colombia, Ethiopia, Germany, India, Indonesia, Italy, Japan, Kyrgyzstan, Mongolia, Mozambique, Namibia, Niger, Nigeria, Panama, Peru, Recycled/Scrap, Rwanda, Samoa, Sierra Leone, Zimbabwe | Austria, Indonesia | Not disclosed per RJC | Recycled/Scrap, Austria, Indonesia, Japan, China, Colombia, Mongolia, Peru, Italy, American Samoa | RCOI confirmed as per RMI. | 0 | Not disclosed per RJC | Austria, Indonesia | RCOI confirmed per RMI | Mineral sourcing not disclosed by RJC | American Sam | R/S and Mined (material risk not disclosed by RJC - only source ASM from Fairmined and Fairtrade mines) | RCOI confirmed as per RMI but not disclosed by RJC | American Samoa, Australia, Austria, Brazil, Burundi, Canada, China, Colombia, Ethiopia, Germany, | R/S and Mined (material risk not disclosed by RJC - only source ASM from Fairmined and Fairtrade mines) | RCOI confirmed as per RMI but not disclosed by RJC | Austria, Indonesia, China, Japan, Recycled/Scrap, Peru, Colombia, Mongolia, Italy | Austria, Ind | Brazil, Canada, Colombia, Mozambique, Niger, Panama, Peru | AUSTRIA | Recycled/Scrap, Austria, Indonesia, Japan, China, Colombia, Mongolia, Peru, Italy, American Samoa | Austria, Indonesia, China, Japan, Recycled/Scrap, Peru, Colombia, Mongolia, Italy</t>
  </si>
  <si>
    <t>See aggregated data below for RJC Sourcing | RCOI confirmed as per RMI. | 0 | Some are recycled or scrap sourced but not all. | NA | RCOI confirmed per RMI | Not disclosed by supplier | Recycled and mining not disclosed by supplier | Recycled, Scrap and mines | Some are recycled or scrap sourced but not all | L1, R/S, Not disclosed by supplier, Not disclosed per RJC, RCOI confirmed per RMI | Not disclosed per RJC | Not disclosed by supplier, RCOI confirmed as per RMI., RCOI confirmed | RCOI Validated by RMI protocols | Some are recycled/scrap sourced but not all. | Recycled, Scrap and mines | 0 | Some are recycled/scrap sourced but not all. | L1, R/S | RCOI confirmed per RMI | Some are recycled/scrap sourced but not all. | See aggregate | Not disclosed per RJC | RCOI confirmed as per RMI. | RCOI confirmed per RMI | See aggregated data below for RJC Sourcing, Recycled, Scrap and mines | Some are recycled or scrap sourced but not all, 0 | Recycled, Scrap and mines | 0 | Some are recycled/scrap sourced but not all. | L1, R/S | RCOI confirmed per RMI | Some are recycled/scrap sourced but not all. | RCOI Validated by RMI protocols | Some are recycled/scrap sourced but not all. | Recycled, Scr | Not disclosed per RJC | 0, GERMANY, NA, No information, Not disclosed per RJC, RCOI confirmed as per RMI., RCOI confirmed per RMI, Recycled and mining not disclosed by supplier, Recycled and mining not disclosed by supplier | Sourced from Mines/Recyale/Scrap | RCOI confirmed per</t>
  </si>
  <si>
    <t>Benin, Bolivia (Plurinational State of), Burkina Faso, Canada, Chile, Colombia, Ecuador, Eritrea, Germany, Ghana, Guatemala, Guinea, Guyana, Honduras, Mali, Nicaragua, Panama, Peru, Recycled/Scrap, Russian Federation, Senegal, Switzerland, United States | Germany | R/S | Recycled/Scrap, Germany, Switzerland | RCOI confirmed as per RMI. | 0 | Some are recycled or scrap sourced but not all. | Germany | GERMANY; UNKNOWN; SWITZERLAND | NA | RCOI confirmed per RMI | Mineral sourcing not disclosed by RJC | Benin, Bolivia (Pluri | Excludes Covered Countries and CAHRA | L1, R/S | Some are recycled or scrap sourced but not all | Germany | Schwenninger Straße 13, 75119 Pforzheim | Excludes Covered Countries | Benin, Bolivia (Plurinational State of), Burkina Faso, Canada, Chile, Colombia, Ecuador, Eritrea, Germany, Ghana, G | Andorra, Benin, Bolivia (Plurinational State of), Burkina Faso, Canada, Chile, Colombia, Ecuador, Germany, Ghana, Guatemala, Guinea, Guyana, Honduras, Mali, Nicaragua, Panama, Peru, Recycled/Scrap, Russian Federation, Senegal, Switzerland, United States o | L1, R/S | Some are recycled/scrap sourced but not all. | Germany, Switzerland, Recycled/Scrap | Excludes Covered Countries | Germany, Switzerland, Recycled/Scrap | Germany | Recycled/Scrap, Germany, Switzerland | RCOI Validated by RMI protocols | RCOI con | Germany, Switzerland, Recycled/Scrap | GERMANY | Benin, Bolivia (Plurinational State of), Burkina Faso, Canada, Chile, Colombia, Ecuador, Eritrea, Germany, Ghana, Guatemala, Guinea, Guyana, Honduras, Mali, Nicaragua, Panama, Peru, Recycled/Scrap, Russian Federation, Senegal, Switzerland, United States, | Benin, Bolivia (Plurinational State of), Burkina Faso, Canada, Chile, Colombia, Ecuador, Eritrea, Germany, Ghana, Guatemala, Guinea, Guyana, Honduras, Mali, Nicaragua, Panama, Peru, Recycled/Scrap, Russian Federation, Senegal, Switzerland, United States | | Recycled/Scrap, Germany, Switzerland | Not disclosed per RJC | Andorra, Australia, Austria, Benin, Bolivia, Brazil, Burkina Faso, Canada, Chile, China, Colombia, Ecuador, Eritrea, Ethiopia, France, Germany, Ghana, Guatemala, Guinea, Guyana, Honduras, Indonesia, Ireland, Madagascar, Malaysia, Mali, Mongolia, Myanmar,</t>
  </si>
  <si>
    <t>See aggregated data below for LBMA Good Delivery Sourcing and RJC Sourcing | RCOI confirmed as per RMI. | Not disclosed per RJC/LBMA | RCOI confirmed per RMI | Not disclosed by supplier | Not disclosed by supplier | RCOI confirmed as per RMI but not disclosed by RJC | Not disclosed by supplier, Not disclosed per RJC/LBMA, RCOI confirmed per RMI | Not disclosed per RJC/LBMA | Not disclosed by supplier, RCOI confirmed as per RMI., RCOI confi | RCOI confirmed as per RMI but not disclosed by RJC | Not disclosed by supplier | 0 | RCOI confirmed as per RMI. | RCOI confirmed per RMI | RCOI confirmed as per RMI but not disclosed by RJC | See aggregated data below for LBMA Good Delivery Sourcing and R | Not disclosed by supplier | RCOI confirmed as per RMI but not disclosed by RJC, Not disclosed per LBMA/RJC | RCOI confirmed as per RMI. | RCOI confirmed per RMI | See aggregated data below for LBMA Good Delivery Sourcing and RJC Sourcing, 0 | Not disclosed by supplier | 0 | RCOI confirmed as per RMI. | RCOI confirmed per RMI | RCOI confirmed as per RMI but not disclosed by RJC | RCOI confirmed as per RMI but not disclosed by RJC | Not disclosed by supplier | 0 | RCOI confirmed as per RMI. | RC | Not disclosed per RJC/LBMA | 0, ITALY, No information, Not disclosed by supplier, Not disclosed by supplier | RCOI confirmed as per RMI but not disclosed by RJC, Not disclosed by supplier | Sourced from Mines/Recyale/Scrap, Not disclosed per LBMA/RJC, Not disclosed per RJC, Not discl</t>
  </si>
  <si>
    <t>Australia, Austria, Belgium, Canada, China, Dominica, France, Germany, Hong Kong, Indonesia, Italy, Japan, Malaysia, Mexico, Mongolia, Mozambique, Philippines, Recycled/Scrap, South Africa, Sweden, Switzerland, United Kingdom, United States | No known country of origin | Not disclosed per RJC | L1 | Recycled/Scrap, Italy, United States, Canada, China, Australia, Mexico, Germany, Austria, Malaysia, Mongolia, Mozambique, Philippines, South Africa | RCOI confirmed as per RMI. | Not disclosed per RJC/LBMA | No known country of origin | ITALY; UNKNOWN | R | R/S and Mined (material risk not disclosed by RJC) | RCOI confirmed as per RMI but not disclosed by RJC | Strada A, 32 – Loc. San Zeno 52100 Arezzo | Australia, Austria, Belgium, Canada, China, Dominica, France, Germany, Hong Kong, Indonesia, Italy, Japan | Australia, Austria, Belgium, Canada, China, Dominica, France, Germany, Hong Kong, Indonesia, Italy, Japan, Malaysia, Mexico, Mongolia, Mozambique, Philippines, Recycled/Scrap, South Africa, Sweden, Switzerland, United Kingdom, United States;Australia, Aus | R/S and Mined (material risk not disclosed by RJC) | RCOI confirmed as per RMI but not disclosed by RJC | Italy, Recycled/Scrap, China, Philippines, Malaysia, Canada, Mongolia, Austria, Mozambique, Mexico, South Africa, USA, Australia, Germany | No known | Australia, Austria, Belgium, Canada, China, France, Germany, Hong Kong, Indonesia, Italy, Japan, Malaysia, Mexico, Mongolia, Mozambique, Philippines, Recycled/Scrap, South Africa, Sweden, Switzerland, United Kingdom, United States of America | Italy, Recycled/Scrap, China, Philippines, Malaysia, Canada, Mongolia, Austria, Mozambique, Mexico, South Africa, USA, Australia, Germany | ITALY | Australia, Austria, Belgium, Canada, China, Dominica, France, Germany, Hong Kong, Indonesia, Italy, Japan, Malaysia, Mexico, Mongolia, Mozambique, Philippines, Recycled/Scrap, South Africa, Sweden, Switzerland, United Kingdom, United States, Unknown, R/S | Australia, Austria, Belgium, Canada, China, Dominica, France, Germany, Hong Kong, Indonesia, Italy, Japan, Malaysia, Mexico, Mongolia, Mozambique, Philippines, Recycled/Scrap, South Africa, Sweden, Switzerland, United Kingdom, United States | Recycled/Scr | Recycled/Scrap, Italy, United States, Canada, China, Australia, Mexico, Germany, Austria, Malaysia, Mongolia, Mozambique, Philippines, South Africa | Not disclosed per RJC/LBMA | Australia, Austria, Belgium, Canada, China, Dominica, Dominican Republic, France, Germany, Guinea, Honduras, Hong Kong, Indonesia, Italy, Japan, Malaysia, Mexico, Mongolia, Mozambique, Papua New Guinea, Peru, Philippines, South Africa, Sweden, Switzerland</t>
  </si>
  <si>
    <t>Pero, Lombardia</t>
  </si>
  <si>
    <t>See aggregated data below for RJC Sourcing | RCOI confirmed as per RMI. | Not disclosed per RJC | RCOI confirmed per RMI | Not disclosed by supplier | RCOI confirmed as per RMI but not disclosed by RJC | not available | Not disclosed by supplier, Not disclosed per RJC, RCOI confirmed per RMI | Not disclosed per RJC | Not disclosed by supplier, RCOI confirmed as per RMI., RCOI confirmed per RMI | See agg | RCOI confirmed as per RMI but not disclosed by RJC | not available | 0 | RCOI confirmed as per RMI. | RCOI confirmed per RMI | RCOI confirmed as per RMI but not disclosed by RJC | Not disclosed per RJC | RCOI confirmed as per RMI. | RCOI confirmed per RMI | See aggregated data below for RJC Sourcing, RCOI confirmed as per RMI but not disclosed by RJC | not available | not available | 0 | RCOI confirmed as per RMI. | RCOI confirmed per RMI | RCOI confirmed as per RMI but not disclosed by RJC | RCOI confirmed as per RMI but not disclosed by RJC | not available | 0 | RCOI confirmed as per RMI. | RCOI confirmed per RMI | R | Not disclosed per RJC | 0, ITALY, No information, not available, not available | RCOI confirmed as per RMI but not disclosed by RJC, Not disclosed by supplier, Not disclosed per RJC, RCOI confirmed as per RMI but not disclosed by RJC | not available, RCOI confirmed as per RMI.,</t>
  </si>
  <si>
    <t>Australia, Austria, Brazil, Canada, China, Germany, Hong Kong, Italy, Jersey, Liechtenstein, Malaysia, Mexico, Mongolia, Mozambique, Philippines, Recycled/Scrap, South Africa | No known country of origin | Not disclosed per LBMA | Due diligence results pending | RCOI confirmed as per RMI. | Not disclosed per RJC | No known country of origin | ITALY; UNKNOWN | RCOI confirmed per RMI | Mineral sourcing not disclosed by RJC | Australia, Austria, Brazil, Canada, China, Germany, Hong Ko | RCOI confirmed as per RMI but not disclosed by RJC | Not disclosed per RJC | Australia, Austria, Brazil, Canada, China, Germany, Hong Kong, Italy, Jersey, Liechtenstein, Malaysia, Mexico, Mongolia, Mozambique, Philippines, Recycled/Scrap, South Africa | D | Australia, Austria, Brazil, Canada, China, Germany, Hong Kong, Italy, Jersey, Liechtenstein, Malaysia, Mexico, Mongolia, Mozambique, Philippines, Recycled/Scrap, South Africa;No known country of origin;Unknown | Not disclosed per RJC | RCOI confirmed as per RMI but not disclosed by RJC | Due diligence results pending | No known country of origin | RCOI confirmed per RMI | Not disclosed per RJC | 0 | Due diligence results pending | RCOI confirmed as per RMI. | Bra | Due diligence results pending | ITALY | Australia, Austria, Brazil, Canada, China, Germany, Hong Kong, Italy, Jersey, Liechtenstein, Malaysia, Mexico, Mongolia, Mozambique, Philippines, Recycled/Scrap, South Africa, Unknown, Not disclosed per RJC | RCOI confirmed as per RMI. | RCOI confirmed pe | Australia, Austria, Brazil, Canada, China, Germany, Hong Kong, Italy, Jersey, Liechtenstein, Malaysia, Mexico, Mongolia, Mozambique, Philippines, Recycled/Scrap, South Africa | Due diligence results pending | Not disclosed per RJC | 0 | Due diligence resu | Not disclosed per RJC | Australia, Austria, Brazil, Canada, China, Germany, Hong Kong, Italy, Jersey, Liechtenstein, Malaysia, Mexico, Mongolia, Mozambique, Philippines, Recycled/Scrap, South Africa, Australia, Austria, Brazil, Canada, China, Germany, Hong Kong, Italy, Jersey, L</t>
  </si>
  <si>
    <t>Andorra la Vella, Andorra la Vella</t>
  </si>
  <si>
    <t>HR, CC, R/S | Some are recycled/ scrap, high risk countries, covered countries sourced but not all | RCOI confirmed per RMI | Some are recycled or scrap sourced but not all. | Recycled and mining not disclosed by supplier | Some are recycled, scrap or cover countries sourced but not all. | Some are recycled, scrap or covered countries sourced but not all | RCOI confirmed per RMI, Some are recycled or scrap sourced but not all. , Some are recycled, scrap or covered countries | Some are recycled/scrap, covered countries sourced but not all. | 0 | Some are recycled/scrap, covered countries sourced but not all. | RCOI confirmed per RMI | Some are recycled/scrap, covered countries sourced but not all. | HR, CC, R/S | 0 | Some are recycled, scrap or cover countries sourced but not all. | Some are recycled, scrap or covered countries sourced but not all, Some are recycled, scrap or covered countries sourced but not all | Some are recycled/ scrap, high risk countries, covere | 0 | Some are recycled/scrap, covered countries sourced but not all. | RCOI confirmed per RMI | Some are recycled/scrap, covered countries sourced but not all. | Some are recycled/scrap, covered countries sourced but not all. | 0 | Some are recycled/scrap, | Some are recycled, scrap or covered countries sourced but not all. | 0, ANDORRA, HR, CC, R/S, No information, RCOI confirmed per RMI, Recycled and mining not disclosed by supplier, Recycled and mining not disclosed by supplier | Sourced from Mines/Recyale/Scrap, Some are recycled, scrap or cover countries sourced but not a</t>
  </si>
  <si>
    <t>Argentina, Austria, Belgium, Brazil, Cambodia, Canada, Chile, China, Colombia, Ecuador, Ethiopia, France, Germany, Guyana, Hungary, India, Ireland, Japan, Kazakhstan, Korea, Luxembourg, Madagascar, Malaysia, Mongolia, Myanmar, Namibia, Peru, Portugal, Rec | No known country of origin | Not disclosed per LBMA | Brazil, Colombia, Malaysia, Mongolia, Myanmar, Portugal, Japan, Canada, Argentina, Austria, Chile, Ecuador, India, Belgium, Cambodia, Guyana, Hungary, Kazakhstan, Korea, Luxembourg, Namibia, China, Ethiopia, Peru, Germany, France, Ireland, Madagascar, Nig | Includes CAHRA | L1, CC, R/S | Some are recycled, scrap or covered countries sourced but not all | Includes Covered Countries | Argentina, Austria, Belgium, Brazil, Cambodia, Canada, Chile, China, Colombia, Ecuador, Ethiopia, France, Germany, Guyana, Hungary, India, Irela | Argentina, Australia, Austria, Belgium, Brazil, Canada, Chile, China, Colombia, Egypt, France, Germany, Guyana, Hungary, India, Indonesia, Ireland, Israel, Japan, Luxembourg, Malaysia, Mexico, Netherlands, Niger, Peru, Portugal, Recycled/Scrap, Singapore, | L1, CC, R/S | Some are recycled/scrap, covered countries sourced but not all. | Tanzania | China, Myanmar, Cambodia, Malaysia, Kazakhstan, Portugal, Austria, Mongolia, Luxembourg, Guyana, Brazil, Republic Of Korea, Chile, Laos, Colombia, Ecuador, Argentin | China, Myanmar, Cambodia, Malaysia, Kazakhstan, Portugal, Austria, Mongolia, Luxembourg, Guyana, Brazil, Republic Of Korea, Chile, Laos, Colombia, Ecuador, Argentina, Hungary, Japan, India, Canada, Belgium, Namibia, Peru, Germany, Ethiopia, Russia, Singap | ANDORRA | Some are recycled, scrap or covered countries sourced but not all.</t>
  </si>
  <si>
    <t>Paris, Île-de-France</t>
  </si>
  <si>
    <t>See aggregated data below for RJC Sourcing | RCOI confirmed as per RMI. | Not disclosed per RJC | RCOI confirmed per RMI | Not disclosed by supplier | Not disclosed by supplier | RCOI confirmed as per RMI but not disclosed by RJC | Not disclosed by supplier, Not disclosed per RJC, RCOI confirmed per RMI | Not disclosed per RJC | Not disclosed by supplier, RCOI confirmed as per RMI., RCOI confirmed per R | RCOI confirmed as per RMI but not disclosed by RJC | Not disclosed by supplier | 0 | RCOI confirmed as per RMI. | RCOI confirmed per RMI | RCOI confirmed as per RMI but not disclosed by RJC | See aggregated data below for RJC Sourcing | Not disclosed by supplier | RCOI confirmed as per RMI but not disclosed by RJC, Not disclosed per RJC | RCOI confirmed as per RMI. | RCOI confirmed per RMI | See aggregated data below for RJC Sourcing | Not disclosed by supplier | 0 | RCOI confirmed as per RMI. | RCOI confirmed per RMI | RCOI confirmed as per RMI but not disclosed by RJC | RCOI confirmed as per RMI but not disclosed by RJC | Not disclosed by supplier | 0 | RCOI confirmed as per RMI. | RC | Not disclosed per RJC | 0, FRANCE, No information, Not disclosed by supplier, Not disclosed by supplier | RCOI confirmed as per RMI but not disclosed by RJC, Not disclosed by supplier | Sourced from Mines/Recyale/Scrap, Not disclosed per RJC, RCOI confirmed as per RMI but not di</t>
  </si>
  <si>
    <t>Argentina, Australia, Austria, Belgium, Brazil, Cambodia, Canada, Chile, China, Colombia, Djibouti, Ecuador, Egypt, Estonia, Ethiopia, France, Germany, Guyana, Japan, Kazakhstan, Peru, Philippines, Recycled/Scrap, Russian Federation, United States | No known country of origin | Not disclosed per RJC | Recycled/Scrap, France, United States, Canada, China, Japan | RCOI confirmed as per RMI. | Not disclosed per RJC | No known country of origin | CANADA; UNKNOWN; FRANCE | RCOI confirmed per RMI | Argentina, Australia, Austria, Belgium, Brazil, Cambodia, Ca | R/S and Mined (material risk not disclosed by RJC) | RCOI confirmed as per RMI but not disclosed by RJC | No known country of origin | Argentina, Australia, Austria, Belgium, Brazil, Cambodia, Canada, Chile, China, Colombia, Djibouti, Ecuador, Egypt, Esto | Argentina, Australia, Austria, Belgium, Brazil, Cambodia, Canada, Chile, China, Colombia, Djibouti, Ecuador, Egypt, Estonia, Ethiopia, France, Germany, Guyana, Hungary, India, Indonesia, Ireland, Israel, Italy, Japan, Kazakhstan, Korea, Luxembourg, Madaga | R/S and Mined (material risk not disclosed by RJC) | RCOI confirmed as per RMI but not disclosed by RJC | Canada, China, Japan, Bolivia, USA, France, Recycled/Scrap, Russia | No known country of origin | Recycled/Scrap, France, United States, Canada, Chin | Canada, China, Japan, Bolivia, USA, France, Recycled/Scrap, Russia | FRANCE | Argentina, Australia, Austria, Belgium, Brazil, Cambodia, Canada, Chile, China, Colombia, Djibouti, Ecuador, Egypt, Estonia, Ethiopia, France, Germany, Guyana, Japan, Kazakhstan, Peru, Philippines, Recycled/Scrap, Russian Federation, United States, Unknow | Argentina, Australia, Austria, Belgium, Brazil, Cambodia, Canada, Chile, China, Colombia, Djibouti, Ecuador, Egypt, Estonia, Ethiopia, France, Germany, Guyana, Japan, Kazakhstan, Peru, Philippines, Recycled/Scrap, Russian Federation, United States | Recyc | Recycled/Scrap, France, United States, Canada, China, Japan | Argentina, Australia, Austria, Belgium, Bolivia, Brazil, Cambodia, Canada, Chile, China, Colombia, Djibouti, Ecuador, Egypt, Estonia, Ethiopia, France, Germany, Guyana, Hungary, India, Indonesia, Ireland, Israel, Italy, Japan, Kazakhstan, Luxembourg, Mada</t>
  </si>
  <si>
    <t>Gondomar,Porto</t>
  </si>
  <si>
    <t>Due diligence results pending | No known country of origin | Not disclosed per LBMA | Due diligence results pending | No known country of origin | Not disclosed per LBMA | Due diligence results pending;Unknown | Due diligence results pending | No known country of origin | PORTUGAL | Due diligence results pending | Due diligence results pending | No known country of origin</t>
  </si>
  <si>
    <t>Shenzhen,Guangdong Sheng</t>
  </si>
  <si>
    <t>Fairless Hills, Pennsylvania</t>
  </si>
  <si>
    <t>China, Eritrea, Japan, Recycled/Scrap, United States | No known country of origin | R/S | Not disclosed per LBMA | Recycled/Scrap, United States, China, Japan | No known country of origin | China, Eritrea, Japan, Recycled/Scrap, United States | China, Japan, USA, Recycled/Scrap | China, Eritrea, Japan, Recycled/Scrap, United States | Recycled/Scrap, United States, China, Japan | No known country of origin | China, Japan, USA, Recycled/Scrap;Does not source from DRC or covered countries;No known country of origin;R/S;Recycled/Scrap | Australia,Austria,Belgium,Brazil, Canada, Chile, China, Colombia, Egypt, France, Germany, Hungary, Japan, Luxembourg, Malaysia, Portugal, Recycled/Scrap, Singapore, Switzerland, United States of America;China, Eritrea, Japan, Recycled/Scrap, United States | China, Japan, USA, Recycled/Scrap | No known country of origin | Recycled/Scrap, United States, China, Japan | China, Japan, USA, Recycled/Scrap | DRC or an adjoining country (Covered Countries), Myanmar, Cambodia, Malaysia, Kazakhstan, Portugal, Mongolia | Australia,Austria,Belgium,Brazil, Canada, Chile, China, Colombia, Egypt, France, Germany, Hungary, Japan, Luxembourg, Malaysia, Portugal, Recycled/Scrap, Singapore, Switzerland, United States of America | China, Japan, USA, Recycled/Scrap | UNITED STATES OF AMERICA | China, Eritrea, Japan, Recycled/Scrap, United States | Recycled/Scrap, United States, China, Japan | China, Japan, USA, Recycled/Scrap | DRC or an adjoining country (Covered Countries), Myanmar, Cambodia, Malaysia, Kazakhstan, Portugal, Mongolia, Austria, | Recycled/Scrap, United States, China, Japan | China, Japan, USA, Recycled/Scrap;Does not source from DRC or covered countries;No known country of origin;R/S;Recycled/Scrap, United States, China, Japan;Recycled/Scrap, United States, China, Japan, Eritrea, Singapore, Switzerland, Australia, Austria, Ca | China, Eritrea, Japan, Recycled/Scrap, United States, China, Eritrea, Japan, USA, Recycled/Scrap, China, Japan, USA, Recycled/Scrap, No known country of origin, Recycled/Scrap, United States, China, Japan, Recycled/Scrap, United States, China, Japan, Erit</t>
  </si>
  <si>
    <t>Astana, Almaty</t>
  </si>
  <si>
    <t>See aggregated data below for LBMA Good Delivery Sourcing | RCOI confirmed as per RMI. | Not disclosed per LBMA | RCOI confirmed per RMI | Not disclosed by supplier | Not disclosed by supplier, Not disclosed per LBMA, RCOI confirmed per RMI | Not disclosed per LBMA | Not disclosed by supplier, RCOI confirmed as per RMI., RCOI confirmed per RMI | See aggregated data below for LBMA Good Delivery Sourcing | 0 | RCOI confi | 0 | RCOI confirmed as per RMI. | RCOI confirmed per RMI | See aggregated data below for LBMA Good Delivery Sourcing | 0 | Not disclosed per LBMA | RCOI confirmed as per RMI. | RCOI confirmed per RMI | See aggregated data below for LBMA Good Delivery Sourcing, 0 | 0 | RCOI confirmed as per RMI. | RCOI confirmed per RMI | 0 | RCOI confirmed as per RMI. | RCOI confirmed per RMI | See aggregated data below for LBMA Good Delivery Sourcing | 0 | Not disclosed per LBMA | 0, KAZAKHSTAN, No information, Not disclosed by supplier, Not disclosed by supplier | Sourced from Mines/Recyale/Scrap, Not disclosed per LBMA, RCOI confirmed as per RMI., RCOI confirmed per RMI, See aggregated data below for LBMA Good Delivery Sourcing,</t>
  </si>
  <si>
    <t>Austria, Estonia, Kazakhstan, Recycled/Scrap, Viet Nam | No known country of origin | Not disclosed per LBMA | Kazakhstan, Austria | RCOI confirmed as per RMI. | Not disclosed per LBMA | No known country of origin | RCOI confirmed per RMI | Mineral sourcing not disclosed by LBMA | Austria, Estonia, Kazakhstan, Recycled/Scrap, Viet Nam | Austria, Kazakhstan | Austria, Estonia, Kazakhstan, Recycled/Scrap, Viet Nam | Kazakhstan, Austria | Austria, Kazakhstan, Kazakhstan, Austria, Mineral sourcing not disclosed by LBMA, No reason to believe sources from DRC or covered countries, Not disclosed per LBMA, RCOI confi | Austria, Estonia, Kazakhstan, Recycled/Scrap, Viet Nam;CC, DRC, R/S, HR, LR;No known country of origin | Austria, Kazakhstan | No known country of origin | Kazakhstan, Austria | RCOI confirmed per RMI | 0 | Austria, Kazakhstan | RCOI confirmed as per RMI. | No known country of origin | RCOI confirmed per RMI | Austria, Kazakhstan | Kazakhstan, Austria | No k | Austria, Kazakhstan | KAZAKHSTAN | Austria, Estonia, Kazakhstan, Recycled/Scrap, Viet Nam, Not disclosed per LBMA | RCOI confirmed as per RMI. | RCOI confirmed per RMI, 0 | Austria, Estonia, Kazakhstan, Recycled/Scrap, Viet Nam | Kazakhstan, Austria | 0 | Austria, Kazakhstan | RCOI confirmed as per RMI. | No known country of origin | RCOI confirmed per RMI | Austria, Kazakhstan | Kazakhstan, Austria | No known country of ori | Kazakhstan, Austria | Austria, Estonia, Kazakhstan, Recycled/Scrap, Viet Nam, Austria, Estonia, Kazakhstan, Vietnam, Recycled/Scrap, Austria, Kazakhstan, CID002615, Excludes Covered Countries, Kazakhstan, Austria, Kazakhstan, Austria, Estonia, Viet Nam, Recycled/Scrap, LBMA Go</t>
  </si>
  <si>
    <t>Sao Paolo, São Paulo</t>
  </si>
  <si>
    <t>LR, R/S | Some are recyled/scrap sourced but not all. | Some are recycled or scrap sourced but not all. | RCOI confirmed per RMI | Recycled, Scrap and mines | Some are recycled or scrap sourced but not all | Some are recycled or scrap sourced but not all. | RCOI confirmed per RMI, Some are recycled or scrap sourced but not all. , Some are recyled/scrap sourced but not all. | LR, R/S | Some are recyled/scrap sourced but not all. | Recycled, Scrap and mines | 0 | Some are recyled/scrap sourced but not all. | RCOI confirmed per RMI | Some are recyled/scrap sourced but not all. | LR, R/S | Recycled, Scrap and mines | Some are recycled or scrap sourced but not all, Some are recycled or scrap sourced but not all | Some are recyled/scrap sourced but not all. | RCOI confirmed per RMI | LR, R/S | Recycled, Scrap and mines | 0 | Some are recyled/scrap sourced but not all. | RCOI confirmed per RMI | Some are recyled/scrap sourced but not all. | Some are recyled/scrap sourced but not all. | Recycled, Scrap and mines | 0 | Some are recyled/scrap sourc | Some are recycled or scrap sourced but not all. | 0, BRAZIL, LR, R/S, RCOI confirmed per RMI, Recycled and scrap, and mines not disclosed by supplier, Recycled, Scrap and mines, Recycled, Scrap and mines | Some are recycled or scrap sourced but not all, Some are recycled or scrap sourced but not all, Som</t>
  </si>
  <si>
    <t>Argentina, Austria, Belgium, Brazil, Cambodia, Canada, Chile, China, Colombia, Ecuador, Ethiopia, Germany, Guyana, Hungary, India, Japan, Kazakhstan, Korea, Luxembourg, Malaysia, Mongolia, Myanmar, Namibia, Peru, Portugal, Recycled/Scrap, United States | No known country of origin | L1, R/S | Recycled/Scrap, Brazil, Germany, Canada, Guyana, Peru, Chile, Colombia, Ecuador, China, Argentina, Austria, Ethiopia, India, Japan, Malaysia, Mongolia, Namibia, Portugal, Belgium, Cambodia, Hungary, Kazakhstan, Korea, Luxembourg, Myanmar, United States, A | L1, R/S | Some are recycled or scrap sourced but not all | Rua Antonio das Chagas 1733, São Paulo, Sp, Brazil, Zip 04714-002 | Argentina, Austria, Belgium, Brazil, Cambodia, Canada, Chile, China, Colombia, Ecuador, Ethiopia, Germany, Guyana, Hungary, Indi | Argentina, Australia, Austria, Belgium, Brazil, Cambodia, Canada, Chile, China, Colombia, Djibouti, Ecuador, Egypt, Estonia, Ethiopia, France, Germany, Guyana, Hungary, India, Indonesia, Ireland, Israel, Japan, Kazakhstan, Korea, Luxembourg, Madagascar, M | LR, R/S | Some are recyled/scrap sourced but not all. | Brazil, China, Japan, Myanmar, Cambodia, Malaysia, Kazakhstan, Portugal, Mongolia, Austria, Luxembourg, Guyana, Republic Of Korea, Chile, Laos, Colombia, Ecuador, Argentina, Hungary, India, Canada, B | Brazil, China, Japan, Myanmar, Cambodia, Malaysia, Kazakhstan, Portugal, Mongolia, Austria, Luxembourg, Guyana, Republic Of Korea, Chile, Laos, Colombia, Ecuador, Argentina, Hungary, India, Canada, Belgium, Namibia, Peru, Germany, Ethiopia, Russia, Singap | BRAZIL | Argentina, Austria, Belgium, Brazil, Cambodia, Canada, Chile, China, Colombia, Ecuador, Ethiopia, Germany, Guyana, Hungary, India, Japan, Kazakhstan, Korea, Luxembourg, Malaysia, Mongolia, Myanmar, Namibia, Peru, Portugal, Recycled/Scrap, United States, U | Argentina, Austria, Belgium, Brazil, Cambodia, Canada, Chile, China, Colombia, Ecuador, Ethiopia, Germany, Guyana, Hungary, India, Japan, Kazakhstan, Korea, Luxembourg, Malaysia, Mongolia, Myanmar, Namibia, Peru, Portugal, Recycled/Scrap, United States | | Some are recycled or scrap sourced but not all. | Argentina, Australia, Austria, Belgium, Benin, Bolivia, Brazil, Burkina Faso, Cambodia, Canada, Chile, China, Colombia, Djibouti, Ecuador, Egypt, Eritrea, Estonia, Ethiopia, France, Germany, Ghana, Guatemala, Guinea, Guyana, Honduras, Hungary, India, Indo</t>
  </si>
  <si>
    <t>Gangnam, Seoul-teukbyeolsi</t>
  </si>
  <si>
    <t>LR, R/S | Some are recycled/scrap sourced but not all. | RCOI confirmed per RMI | Not disclosed by supplier | Recycled and mining not disclosed by supplier | RCOI confirmed as per RMI | Not disclosed by supplier | Not disclosed by supplier, RCOI confirmed per RMI | RCOI confirmed as per RMI | UZBEKISTAN | RCOI confirmed as per CFSI | not available | Not disclosed by supplier | not available | Not disclosed by | RCOI confirmed as per RMI. | Not disclosed by supplier | 0 | RCOI confirmed as per RMI. | RCOI confirmed per RMI | RCOI confirmed as per RMI. | LR, R/S | 0 | RCOI confirmed as per RMI | Not disclosed by supplier, Some are recycled or scrap sourced but not all | Some are recycled/scrap sourced but not all. | RCOI confirmed per RMI | LR, R/S, 0 | Not disclosed by supplier | 0 | RCOI confirmed as per RMI. | RCOI confirmed per RMI | RCOI confirmed as per RMI. | RCOI confirmed as per RMI. | Not disclosed by supplier | 0 | RCOI confirmed as per RMI. | RCOI confirmed per RMI | RCOI confirmed as per RMI | RCOI confirmed as per RMI | UZBEKISTAN | RCOI confirmed as per CFSI | not available | Not disclosed by supplier | not available | Not disclosed by supplier | 0, Excludes Covered Countries, KOREA, REPUBLIC OF, LR, R/S, No information, Not disclosed by supplier, Not disclosure | Recycled and mining not disclosed by supplier, RCOI confirmed as per RMI | Not disclosed by supplier, RCOI confirmed as per RMI., RCOI</t>
  </si>
  <si>
    <t>Australia, Benin, Bolivia (Plurinational State of), Burkina Faso, Canada, Chile, China, Colombia, Ecuador, Eritrea, Ghana, Guatemala, Guinea, Guyana, Honduras, Japan, Korea, Mali, Nicaragua, Panama, Peru, Russian Federation, Thailand, United States | No known country of origin | L1 | Korea, Japan, Australia | Some are recycled/scrap sourced but not all. | No known country of origin | JAPAN; UNKNOWN | RCOI confirmed per RMI | Mineral sourcing LR,R/S | Excludes Covered Countries and CAHRA | Australia, Benin, Bolivia (Plurinational State | Excludes Covered Countries and CAHRA | Young Poong B/D 142 Nonhyeon-dong, Gangnam-gu, Seoul | RCOI confirmed as per RMI | L1 | No known country of origin | Excludes Covered Countries | Australia, Benin, Bolivia (Plurinational State of), Burkina Faso, Canada, Chile, China, Colombia, Ecuador, Er | Australia, Benin, Bolivia (Plurinational State of), Burkina Faso, Canada, Chile, China, Colombia, Ecuador, Eritrea, Ghana, Guatemala, Guinea, Guyana, Honduras, Japan, Korea, Mali, Nicaragua, Panama, Peru, Russian Federation, Thailand, United States;Austra | L1 | RCOI confirmed as per RMI. | Japan, Australia, Republic Of Korea | Excludes Covered Countries | Japan, Australia, Republic Of Korea | No known country of origin | Korea, Japan, Australia | Excludes Covered Countries and CAHRA | RCOI confirmed per RMI | Australia, Benin, Bolivia(PlurinationalStateof), Brazil, Canada, Chile, China, Colombia, France, Ghana, Guatemala, Guinea, Guyana, Honduras, Indonesia, Ireland, Japan, Malaysia, Nicaragua, Niger, Panama, Peru, Portugal, Recycled/Scrap, RussianFederation, | Japan, Australia, Republic Of Korea | KOREA, REPUBLIC OF | Australia, Benin, Bolivia (Plurinational State of), Burkina Faso, Canada, Chile, China, Colombia, Ecuador, Eritrea, Ghana, Guatemala, Guinea, Guyana, Honduras, Japan, Korea, Mali, Nicaragua, Panama, Peru, Russian Federation, Thailand, United States, Exclu | Australia, Benin, Bolivia (Plurinational State of), Burkina Faso, Canada, Chile, China, Colombia, Ecuador, Eritrea, Ghana, Guatemala, Guinea, Guyana, Honduras, Japan, Korea, Mali, Nicaragua, Panama, Peru, Russian Federation, Thailand, United States | Kore | Korea, Japan, Australia | Australia, Benin, Bolivia (Plurinational State of), Burkina Faso, Canada, Chile, China, Colombia, Ecuador, Eritrea, Ghana, Guatemala, Guinea, Guyana, Honduras, Japan, Korea, Mali, Nicaragua, Panama, Peru, Russian Federation, Thailand, United States, Austr</t>
  </si>
  <si>
    <t>India | No known country of origin | Not disclosed per LBMA | Due diligence results pending | No known country of origin | India | India | Due diligence results pending | No known country of origin | Due diligence results pending, No known country of origin, Reason to believe sources from the DRC or covered countries | Due diligence results pending | No known country of origin | Indi | India;No known country of origin;Unknown | Due diligence results pending | No known country of origin | Due diligence results pending | No known country of origin | India, Liechtenstein | India | INDIA | India | Due diligence results pending | Due diligence results pending | No known country of origin | India, Liechtenstein | India | Due diligence results pending | No known country of origin | Due diligence results pending | No known country of origin | I | Due diligence results pending | Due diligence results pending, India, India, Liechtenstein, No known country of origin, Unknown, Unknown with reason to believe may source from covered countries</t>
  </si>
  <si>
    <t>Antwerp,Antwerpen</t>
  </si>
  <si>
    <t>Belgium, Recycled/Scrap | No known country of origin | Not disclosed per LBMA | Belgium | No known country of origin | Belgium, Recycled/Scrap | Belgium, Vietnam | Belgium, Recycled/Scrap | Belgium | No known country of origin | Belgium, Vietnam, No known country of origin, Reason to believe sources from the DRC or covered countries | Belgium, Vietnam | Belgium, Vietnam | Due diligence results pending | Belgium, Vie | Belgium, Recycled/Scrap;No known country of origin | Belgium, Vietnam | No known country of origin | Belgium | Belgium, Vietnam | Due diligence results pending | Belgium, Vietnam | Belgium | No known country of origin | Belgium, Viet Nam, Australia, Brazil, Canada, China, Guinea, Indonesia, Japan, Kyrgyzsta | BELGIUM | Belgium | Belgium, Vietnam | Due diligence results pending | Belgium, Vietnam | Belgium | No known country of origin | Belgium, Viet Nam, Australia, Brazil, Canada, China, Guinea, Indonesia, Japan, Kyrgyzstan, Malaysia, Mongolia, Mozambique, Papua New Gui | Belgium | Belgium, Vietnam | Belgium, Belgium, Recycled/Scrap, Belgium, Viet Nam, Australia, Brazil, Canada, China, Guinea, Indonesia, Japan, Kyrgyzstan, Malaysia, Mongolia, Mozambique, Papua New Guinea, Peru, Poland, Russian Federation, Tajikistan, Recycled/Scrap, Belgium, Vietnam,</t>
  </si>
  <si>
    <t>Fujairah,Al Fujayrah</t>
  </si>
  <si>
    <t>Recycled/Scrap, United Arab Emirates | No known country of origin | Not disclosed per LBMA | Due diligence results pending | No known country of origin | Recycled/Scrap, United Arab Emirates | Recycled/Scrap, United Arab Emirates | Due diligence results pending | No known country of origin | Due diligence results pending, No known country of origin, Reason to believe sources from the DRC or covered countries | Due diligence results pending | Ne | No known country of origin;Recycled/Scrap, United Arab Emirates;Unknown | Due diligence results pending | No known country of origin | Due diligence results pending | Netherlands, China, Philippines, Thailand, Canada, Japan, Bolivia, Recycled/Scrap, Russia | Due diligence results pending | No known country of origin | United Ar | UNITED ARAB EMIRATES | Recycled/Scrap, United Arab Emirates | Due diligence results pending | Due diligence results pending | Netherlands, China, Philippines, Thailand, Canada, Japan, Bolivia, Recycled/Scrap, Russia | Due diligence results pending | No known country of origin | | Due diligence results pending | Due diligence results pending, No known country of origin, Recycled/Scrap, United Arab Emirates, United Arab Emirates, Recycled/Scrap, United Arab Emirates, Recycled/Scrap, Canada, China, Japan, Netherlands, Thailand, Philippines, Argentina, Australia, Au</t>
  </si>
  <si>
    <t>Moerdijk, Noord-Brabant</t>
  </si>
  <si>
    <t>R/S | Recyled/Scrap | Recycled, Scrap | RCOI confirmed per RMI | not available | Some are recycled or scrap sourced but not all | RCOI confirmed per RMI, Recycled, Scrap | Recycled, Scrap | RCOI confirmed per RMI, Recycled, Scrap, Recyled/Scrap | R/S | Recycled and scrap, From Talison, Noventa, Tanco, GAM | not availab | Some are recyled/scrap sourced but not all. | not available | 0 | Recyled/Scrap | RCOI confirmed per RMI | Some are recyled/scrap sourced but not all. | R/S | 0 | not available | Some are recycled or scrap sourced but not all, Recycled, Scrap | Recyled/Scrap | RCOI confirmed per RMI | R/S, 0 | not available | 0 | Recyled/Scrap | RCOI confirmed per RMI | Some are recyled/scrap sourced but not all. | Some are recyled/scrap sourced but not all. | not available | 0 | Recyled/Scrap | RCOI confirmed per RMI | Some are recyled/scrap sourced but not al | Recycled, Scrap | 0, CHINA | R/S | not available | Some are recycled or scrap sourced but not all, NETHERLANDS, No information, not available, not available | Some are recycled or scrap sourced but not all, R/S, RCOI confirmed per RMI, Recycled, Scrap, Recyled/Scrap, Sourc</t>
  </si>
  <si>
    <t>Andorra, Bolivia (Plurinational State of), Brazil, Canada, China, Ethiopia, Japan, Malaysia, Netherlands, Philippines, Recycled/Scrap, Spain, Thailand | No known country of origin | Not disclosed per LBMA | Recycled/Scrap, Netherlands, China, Canada, Japan, Philippines, Thailand | Recyled/Scrap | Recycled, Scrap | No known country of origin | UNKNOWN; NETHERLANDS | RCOI confirmed per RMI | Mineral sourcing R/S | Andorra, Bolivia (Plurinational State of), Bra | L1, R/S | Some are recycled or scrap sourced but not all | Excludes Covered Countries | Andorra, Bolivia (Plurinational State of), Brazil, Canada, China, Ethiopia, Japan, Malaysia, Netherlands, Philippines, Recycled/Scrap, Spain, Thailand | Recycled/Scrap | Andorra, Bolivia (Plurinational State of), Brazil, Canada, China, Ethiopia, Japan, Malaysia, Netherlands, Philippines, Recycled/Scrap, Spain, Thailand;Andorra, Bolivia (Plurinational State of), Brazil, Canada, China, Japan, Malaysia, Netherlands, Philippi | LR, R/S | Some are recyled/scrap sourced but not all. | Netherlands, China, Philippines, Thailand, Canada, Japan, Bolivia, Recycled/Scrap, Russia | Excludes Covered Countries | Netherlands, China, Philippines, Thailand, Canada, Japan, Bolivia, Recycled/Sc | Andorra, Bolivia (Plurinational State of), Brazil, Canada, China, Japan, Malaysia, Netherlands, Philippines, Recycled/Scrap, Spain, Thailand | NETHERLANDS | Andorra, Bolivia (Plurinational State of), Brazil, Canada, China, Ethiopia, Japan, Malaysia, Netherlands, Philippines, Recycled/Scrap, Spain, Thailand, Excludes Covered Countries, L1, R/S | Some are recycled or scrap sourced but not all | Excludes Covered | Andorra, Bolivia (Plurinational State of), Brazil, Canada, China, Ethiopia, Japan, Malaysia, Netherlands, Philippines, Recycled/Scrap, Spain, Thailand | Recycled/Scrap, Netherlands, China, Canada, Japan, Philippines, Thailand | LR, R/S | Excludes Covered | Recycled/Scrap, Netherlands, China, Canada, Japan, Philippines, Thailand | Recycled, Scrap | Netherlands, China, Philippines, Thailand, Canada, Japan, Bolivia, Recycled/Scrap, Russia | Andorra, Bolivia (Plurinational State of), Brazil, Canada, China, Ethiopia, Japan, Malaysia, Netherlands, Philippines, Recycled/Scrap, Spain, Thailand, Andorra, Bolivia, Brazil, Canada, China, Ethiopia, Japan, Malaysia, Netherlands, Philippines, Russia, S</t>
  </si>
  <si>
    <t>Capolona, Toscana</t>
  </si>
  <si>
    <t>See aggregated data below for LBMA Good Delivery Sourcing | RCOI confirmed as per RMI. | Not disclosed per LBMA | RCOI confirmed per RMI | Not disclosed by supplier | Arezzo, Alessandria and Vicenza | RCOI confirmed as per RMI but not disclosed by LBMA | Not disclosed by supplier, Not disclosed per LBMA, RCOI confirmed per RMI | Not disclosed per LBMA | Not disclosed by supplier, RCOI confirmed as per RMI., RCOI confir | RCOI Validated by RMI protocols | RCOI confirmed as per RMI. | Arezzo, Alessandria and Vicenza | 0 | RCOI confirmed as per RMI. | RCOI confirmed per RMI | RCOI confirmed as per RMI. | See aggregated data below for LBMA Good Delivery Sourcing | 0 | Arezzo, Alessandria and Vicenza | RCOI confirmed as per RMI but not disclosed by LBMA, Not disclosed per LBMA | RCOI confirmed as per RMI. | RCOI confirmed per RMI | See aggregated data below for LBMA Good Delivery Sourcing, 0 | Arezzo, Alessandria and Vicenza | 0 | RCOI confirmed as per RMI. | RCOI confirmed per RMI | RCOI confirmed as per RMI. | RCOI Validated by RMI protocols | RCOI confirmed as per RMI. | Arezzo, Alessandria and Vicenza | 0 | RCOI confirmed as per RMI. | RCOI | Not disclosed per LBMA | 0, Arezzo, Alessandria and Vicenza, Arezzo, Alessandria and Vicenza | Not disclosed per LBMA | RCOI confirmed as per RMI but not disclosed by LBMA | Arezzo, Alessandria and Vicenza | RCOI confirmed as per CFSI but not disclosed by LBMA | Not disclosed per</t>
  </si>
  <si>
    <t>Argentina, Austria, Belgium, Brazil, Cambodia, Canada, Chile, China, Colombia, Ecuador, Ethiopia, Guinea, Guyana, Hungary, India, Italy, Japan, Kazakhstan, Korea, Luxembourg, Malaysia, Mongolia, Myanmar, Namibia, Papua New Guinea, Peru, Recycled/Scrap | Italy | Not disclosed per LBMA | Recycled/Scrap, Italy, Japan, China | RCOI confirmed as per RMI. | Not disclosed per LBMA | Italy | JAPAN; ITALY; UNKNOWN | RCOI confirmed per RMI | Mineral sourcing not disclosed by LBMA | Argentina, Austria, Belgium, Brazil, Cambodia, Canada, Chile, Chi | Known Countries from which LBMA Good Delivery List Refiners Source - Mined  Material (Provided by LBMA) | RCOI confirmed as per RMI but not disclosed by LBMA | Italy | Capolona, Italy | Argentina, Austria, Belgium, Brazil, Cambodia, Canada, Chile, China, | Argentina, Australia, Austria, Belgium, Brazil, Cambodia, Canada, Chile, China, Colombia, Ecuador, Germany, Guinea, Guyana, Hungary, India, Indonesia, Italy, Japan, Kazakhstan, Luxembourg, Malaysia, Mexico, Mongolia, Namibia, Panama, Papua New Guinea, Per | Known Countries from which LBMA Good Delivery List Refiners Source - Mined  Material (Provided by LBMA) | RCOI confirmed as per RMI. | Italy, Recycled/Scrap, China, Japan | Italy | Recycled/Scrap, Italy, Japan, China | RCOI Validated by RMI protocols | RC | Italy, Recycled/Scrap, China, Japan | ITALY | Argentina, Austria, Belgium, Brazil, Cambodia, Canada, Chile, China, Colombia, Ecuador, Ethiopia, Guinea, Guyana, Hungary, India, Italy, Japan, Kazakhstan, Korea, Luxembourg, Malaysia, Mongolia, Myanmar, Namibia, Papua New Guinea, Peru, Recycled/Scrap, Un | Argentina, Austria, Belgium, Brazil, Cambodia, Canada, Chile, China, Colombia, Ecuador, Ethiopia, Guinea, Guyana, Hungary, India, Italy, Japan, Kazakhstan, Korea, Luxembourg, Malaysia, Mongolia, Myanmar, Namibia, Papua New Guinea, Peru, Recycled/Scrap | R | Recycled/Scrap, Italy, Japan, China | Argentina, Austria, Belgium, Brazil, Cambodia, Canada, Chile, China, Colombia, Ecuador, Ethiopia, Guinea, Guyana, Hungary, India, Italy, Japan, Kazakhstan, Korea, Luxembourg, Malaysia, Mongolia, Myanmar, Namibia, Papua New Guinea, Peru, Recycled/Scrap, Bu</t>
  </si>
  <si>
    <t>Khartoum,Khartoum</t>
  </si>
  <si>
    <t>China, Democratic Republic of Congo, Sudan | No known country of origin | Not disclosed per LBMA | Sudan, China | No known country of origin | China, Democratic Republic of Congo, Sudan | China, Sudan | China, Democratic Republic of Congo, Sudan | Sudan, China | No known country of origin | China, Sudan | China, Sudan | Sudan, China | No known country of origin | Sudan, China, Argentina, Australia, Austria, Belgium, Brazil, Cambodia, Canada, Chile, Colom | China, Democratic Republic of Congo, Recycled/Scrap, Sudan;China, Democratic Republic of Congo, Sudan;No known country of origin;Unknown | China, Sudan | No known country of origin | Sudan, China | China, Sudan | Sudan, China | No known country of origin | Sudan, China, Argentina, Australia, Austria, Belgium, Brazil, Cambodia, Canada, Chile, Colombia, Democratic Republic of Congo, Djibouti, | China, Democratic Republic of Congo, Recycled/Scrap, Sudan | SUDAN | Sudan, China | China, Sudan | Sudan, China | No known country of origin | Sudan, China, Argentina, Australia, Austria, Belgium, Brazil, Cambodia, Canada, Chile, Colombia, Democratic Republic of Congo, Djibouti, Ecuador, Egypt, Estonia, Ethiopia, France, G | Sudan, China | China, Sudan | China, Democratic Republic of Congo, Sudan, China, Sudan, DRC, China, Sudan, No known country of origin, Sudan, China, Sudan, China, Argentina, Australia, Austria, Belgium, Brazil, Cambodia, Canada, Chile, Colombia, Democratic Republic of Congo, Djibouti,</t>
  </si>
  <si>
    <t>Japan, Recycled/Scrap, United Arab Emirates | United Arab Emirates | Not disclosed per LBMA | United Arab Emirates, Japan | United Arab Emirates | Japan, Recycled/Scrap, United Arab Emirates | Japan, Recycled/Scrap, United Arab Emirates | United Arab Emirates, Japan | United Arab Emirates | United Arab Emirates, Japan | Italy, USA, China | United Arab Emirates, Japan | United Arab Emirates | United Arab Emirates, Japan, Italy, China, United Sta | Japan, Recycled/Scrap, United Arab Emirates;United Arab Emirates;Unknown | United Arab Emirates, Japan | United Arab Emirates | United Arab Emirates, Japan | Italy, USA, China | United Arab Emirates, Japan | United Arab Emirates | United Arab Emirates, Japan, Italy, China, United States, Recycled/Scrap, Indonesia | Japan, Recycl | UNITED ARAB EMIRATES | United Arab Emirates, Japan | United Arab Emirates, Japan | Italy, USA, China | United Arab Emirates, Japan | United Arab Emirates | United Arab Emirates, Japan, Italy, China, United States, Recycled/Scrap, Indonesia | Japan, Recycled/Scrap, United Arab E | United Arab Emirates, Japan | Japan, Recycled/Scrap, United Arab Emirates, Japan, United Arab Emirates, Japan, United Arab Emirates, Recycled/Scrap, United Arab Emirates, United Arab Emirates, Japan, United Arab Emirates, Japan, Italy, China, United States, Recycled/Scrap, Indonesia,</t>
  </si>
  <si>
    <t>United Arab Emirates | No known country of origin | Not disclosed per LBMA | Due diligence results pending | No known country of origin | United Arab Emirates | United Arab Emirates | Due diligence results pending | No known country of origin | Due diligence results pending, No known country of origin, Reason to believe sources from the DRC or covered countries, Unknown | Due diligence results pending | No known | No known country of origin;Recycled/Scrap, United Arab Emirates;United Arab Emirates;Unknown | Due diligence results pending | No known country of origin | Due diligence results pending | No known country of origin | Due diligence results pending | No known country of origin | United Arab Emirates, Australia, Japan, Korea, Argentina, Austria, Belgi | Recycled/Scrap, United Arab Emirates | Due diligence results pending | UNITED ARAB EMIRATES | United Arab Emirates | Due diligence results pending | Due diligence results pending | No known country of origin | Due diligence results pending | No known country of origin | United Arab Emirates, Australia, Japan, Korea, Argentina, Austria, Belgium, Br</t>
  </si>
  <si>
    <t>Dubai, Dubayy</t>
  </si>
  <si>
    <t>LR, HR, CC, R/S | Some are recycled/scrap, high risk countries, and covered countries sourced but not all. | Some are recycled, scrap or covered countries sourced but not all. | RCOI confirmed per RMI | Some are recycled or scrap sourced but not all. | Recycled and mining | Not disclosed by supplier | Some are recycled, scrap or covered countries sourced but not all | RCOI confirmed per RMI, Some are recycled or scrap sourced but not all. , Some are recycled, scrap or covered countries sourced but not all. | Some are recycle | Some are recycled/scrap and covered countries sourced but not all. | 0 | Some are recycled/scrap, and covered countries sourced but not all. | RCOI confirmed per RMI | Some are recycled/scrap and covered countries sourced but not all. | LR, HR, CC, R/S | | Not disclosed by supplier | Some are recycled, scrap or covered countries sourced but not all, Some are recycled, scrap or covered countries sourced but not all | Some are recycled/scrap, high risk countries, and covered countries sourced but not all. | R | 0 | Some are recycled/scrap, and covered countries sourced but not all. | RCOI confirmed per RMI | Some are recycled/scrap and covered countries sourced but not all. | Some are recycled/scrap and covered countries sourced but not all. | 0 | Some are recyc | Some are recycled, scrap or covered countries sourced but not all. | 0, CHINA | RCOI confirmed as per RMI but not disclosed by LBMA | CHINA | RCOI confirmed as per CFSI but not disclosed by LBMA | Not disclosed per LBMA | Not disclosed by supplier | Not disclosed per LBMA | Not disclosed by supplier | Some are recycled, sc</t>
  </si>
  <si>
    <t>Argentina, Austria, Belgium, Brazil, Cambodia, Canada, Chile, China, Colombia, Congo, Ecuador, Guyana, Hungary, India, Japan, Kazakhstan, Korea, Luxembourg, Malaysia, Mongolia, Myanmar, Namibia, Portugal, Recycled/Scrap, Tanzania, United Arab Emirates | United Arab Emirates | Not disclosed per LBMA | Recycled/Scrap, United Arab Emirates, China | Includes Covered Countries and CAHRA | Some are recycled/scrap, high risk countries, and covered countries sourced but not all. | Some are recycled, scrap or covered countries sourced but not all. | United Ara | Includes Covered Countries and CAHRA | LR, CC, R/S | Some are recycled, scrap or covered countries sourced but not all | Plot No. 1G, Phase 1, Plot No.393-111, Jumeirah Lakes Towers, DMCC, Sheik Zayed Road, P.O. Box 24305, Dubai, UAE | Includes Covered Co | Argentina, Austria, Belgium, Brazil, Cambodia, Canada, Chile, China, Colombia, Congo, Ecuador, Guyana, Hungary, India, Japan, Kazakhstan, Korea, Luxembourg, Malaysia, Mongolia, Myanmar, Namibia, Portugal, Recycled/Scrap, Tanzania, United Arab Emirates;Arg | LR, CC, R/S | Some are recycled/scrap and covered countries sourced but not all. | Tanzania | United Arab Emirates, China, DRC or an adjoining country (Covered Countries), Recycled/Scrap | Includes Covered Countries | United Arab Emirates, China, DRC or a | Argentina, Austria, Belgium, Brazil, Cambodia, Canada, Chile, China, Colombia, Democratic Republic of the Congo, Ecuador, Guyana, Hungary, India, Japan, Kazakhstan, Luxembourg, Malaysia, Mongolia, Myanmar, Portugal, Recycled/Scrap, Tanzania, United Arab E | United Arab Emirates, China, DRC or an adjoining country (Covered Countries), Recycled/Scrap | UNITED ARAB EMIRATES | Argentina, Austria, Belgium, Brazil, Cambodia, Canada, Chile, China, Colombia, Congo, Ecuador, Guyana, Hungary, India, Japan, Kazakhstan, Korea, Luxembourg, Malaysia, Mongolia, Myanmar, Namibia, Portugal, Recycled/Scrap, Tanzania, United Arab Emirates, In | Argentina, Austria, Belgium, Brazil, Cambodia, Canada, Chile, China, Colombia, Congo, Ecuador, Guyana, Hungary, India, Japan, Kazakhstan, Korea, Luxembourg, Malaysia, Mongolia, Myanmar, Namibia, Portugal, Recycled/Scrap, Tanzania, United Arab Emirates | R | Recycled/Scrap, United Arab Emirates, China | Some are recycled, scrap or covered countries sourced but not all. | Argentina, Austria, Belgium, Brazil, Cambodia, Canada, Chile, China, Colombia, Congo, Ecuador, Guyana, Hungary, India, Japan, Kazakhstan, Korea, Luxembourg, Malaysia, Mongolia, Myanmar, Namibia, Portugal, Recycled/Scrap, Tanzania, United Arab Emirates, CH</t>
  </si>
  <si>
    <t>HR, R/S | Some are recycled/scrap, and high risk sourced but not all. | RCOI confirmed per RMI | Some are recycled or scrap sourced but not all. | Recycled and mining not disclosed by supplier | RCOI confirmed per RMI, Some are recycled or scrap sourced but not all. | Some are recycled or scrap sourced but not all. | RCOI confirmed per RMI, Some are recycled or scrap sourced but not all. , Some are recycled/scrap, and high risk sourced but not al | 0 | Some are recycled/scrap, and high risk sourced but not all. | RCOI confirmed per RMI | HR, R/S | 0 | Some are recycled or scrap sourced but not all | Some are recycled/scrap, and high risk sourced but not all. | RCOI confirmed per RMI | HR, R/S, 0 | 0 | Some are recycled/scrap, and high risk sourced but not all. | RCOI confirmed per RMI | 0 | Some are recycled/scrap, and high risk sourced but not all. | RCOI confirmed per RMI | HR, R/S | 0 | Some are recycled or scrap sourced but not all. | 0, HR, R/S, No information, RCOI confirmed per RMI, Recycled and mining not disclosed by supplier, Recycled and scrap, and mines not disclosed by supplier, Some are recycled or scrap sourced but not all, Some are recycled or scrap sourced but not all | So</t>
  </si>
  <si>
    <t>Argentina, Austria, Belgium, Brazil, Cambodia, Canada, Chile, China, Colombia, Ecuador, Ethiopia, Germany, Guyana, Hungary, India, Japan, Kazakhstan, Korea, Luxembourg, Malaysia, Mongolia, Myanmar, Namibia, Peru, Portugal, Recycled/Scrap, United Arab Emir | No known country of origin | Not disclosed per LBMA | Recycled/Scrap, United Arab Emirates, Guyana, Colombia, Ecuador, Peru, Canada, Chile, China, Brazil, Ethiopia, Myanmar, India, Namibia, Argentina, Austria, Belgium, Cambodia, Germany, Hungary, Japan, Kazakhstan, Korea, Luxembourg, Malaysia, Mongolia, Port | Includes CAHRA | No known country of origin | Argentina, Austria, Belgium, Brazil, Cambodia, Canada, Chile, China, Colombia, Ecuador, Ethiopia, Germany, Guyana, Hungary, India, Japan, Kazakhstan, Korea, Luxembourg, Malaysia, Mongolia, Myanmar, Namibia, Peru, Portugal, Rec | HR, R/S | Some are recycled/scrap and high-risk areas sourced. | Recycled/Scrap, Myanmar, Cambodia, Malaysia, Kazakhstan, Portugal, Austria, Mongolia, Luxembourg, Republic Of Korea, Guyana, Brazil, Chile, Laos, Ecuador, Colombia, Argentina, Hungary, Japan | Australia, Austria, Belgium, Brazil, Canada, Chile, China, Colombia, Egypt, France, Germany, Hungary, India, Indonesia, Ireland, Israel, Japan, Luxembourg, Malaysia, Netherlands, Niger, Peru, Portugal, Recycled/Scrap, Singapore, Slovakia, Spain, Switzerla | UNITED ARAB EMIRATES | Some are recycled or scrap sourced but not all. | Recycled/Scrap, Myanmar, Cambodia, Malaysia, Kazakhstan, Portugal, Austria, Mongolia, Luxembourg, Republic Of Korea, Guyana, Brazil, Chile, Laos, Ecuador, Colombia, Argentina, Hungary, Japan, India, Canada, Belgium, Namibia, China, Peru, Germany, Ethiopia</t>
  </si>
  <si>
    <t>China, Recycled/Scrap | No known country of origin | Not disclosed per LBMA | China | No known country of origin | China, Recycled/Scrap | China, Recycled/Scrap | China | No known country of origin | China, Does not source from DRC or covered countries, No known country of origin | -2146826246 | China | China | No known country of origin | China, Recycled/Scrap | Not disclosed per LBMA | China, Recycled/Scrap;No known country of origin;Unknown | China | No known country of origin | -2146826246 | China | China | No known country of origin | China, Recycled/Scrap | China, Recycled/Scrap | CHINA | China | China, Recycled/Scrap | China | -2146826246 | China | China | No known country of origin | China, Recycled/Scrap | China, Recycled/Scrap | China | No known country of origin | -2146826246 | China | China | No known country of origin | China, Recycled/Scra</t>
  </si>
  <si>
    <t>Laizhou,Shandong Sheng</t>
  </si>
  <si>
    <t>China, Recycled/Scrap | No known country of origin | Not disclosed per LBMA | Due diligence results pending | No known country of origin | China, Recycled/Scrap | China, Recycled/Scrap | Due diligence results pending | No known country of origin | Due diligence results pending, No known country of origin, No reason to believe sources from DRC or covered countries | Due diligence results pending | No known country o | China, Recycled/Scrap;No known country of origin;Unknown | Due diligence results pending | No known country of origin | Due diligence results pending | No known country of origin | Due diligence results pending | No known country of origin | China, Argentina, Chile, Hong Kong, Indonesia, Philippines, Singapore, S | Due diligence results pending | CHINA | China, Recycled/Scrap | Due diligence results pending | Due diligence results pending | No known country of origin | Due diligence results pending | No known country of origin | China, Argentina, Chile, Hong Kong, Indonesia, Philippines, Singapore, South</t>
  </si>
  <si>
    <t>Dayuan, Taoyuan</t>
  </si>
  <si>
    <t>L1, R/S | Some are recycled/scrap sourced but not all. | Some are recycled or scrap sourced but not all. | RCOI confirmed per RMI | Recycled, Scrap | Recycled, Scrap | Some are recycled or scrap sourced but not all | RCOI confirmed per RMI, Some are recycled or scrap sourced but not all. | Some are recycled or scrap sourced but not all. | RCOI confirmed per RMI, Some are recycled or scrap sourced but n | Some are recycled/scrap sourced but not all. | Recycled, Scrap | 0 | Some are recycled/scrap sourced but not all. | RCOI confirmed per RMI | Some are recycled/scrap sourced but not all. | L1, R/S | Recycled, Scrap | Some are recycled or scrap sourced but not all, Some are recycled or scrap sourced but not all | Some are recycled/scrap sourced but not all. | RCOI confirmed per RMI | L1, R/S, 0 | Recycled, Scrap | 0 | Some are recycled/scrap sourced but not all. | RCOI confirmed per RMI | Some are recycled/scrap sourced but not all. | Some are recycled/scrap sourced but not all. | Recycled, Scrap | 0 | Some are recycled/scrap sourced but not all. | Some are recycled or scrap sourced but not all. | 0, L1, R/S, No information, RCOI confirmed per RMI, Recycled and scrap, and mines not disclosed by supplier, Recycled, Scrap, Recycled, Scrap | Some are recycled or scrap sourced but not all, Some are recycled or scrap sourced but not all, Some are recycl</t>
  </si>
  <si>
    <t>Argentina, Austria, Belgium, Brazil, Cambodia, Canada, Chile, China, Colombia, Ecuador, Ethiopia, Germany, Guyana, Hungary, India, Japan, Kazakhstan, Korea, Luxembourg, Malaysia, Mongolia, Myanmar, Namibia, Peru, Portugal, Recycled/Scrap, Taiwan, United S | Myanmar, Cambodia, Malaysia, Kazakhstan, Portugal, Austria, Mongolia, Luxembourg, Brazil, Guyana, Korea, Republic of, Chile, Laos, Colombia, Ecuador, Argentina, Hungary, Japan, India, Canada, Belgium, Namibia, Taiwan, Peru, Germany, Ethiopia, Russian Fede | L1, R/S | Recycled/Scrap, China, Chile, Peru, Brazil, Korea, India, Japan, Kazakhstan, Colombia, Canada, Ecuador, Guyana, Malaysia, Mongolia, Myanmar, Portugal, Argentina, Austria, Belgium, Cambodia, Hungary, Luxembourg, Namibia, Ethiopia, Germany, United States, I | Myanmar, Cambodia, Malaysia, Kazakhstan, Portugal, Austria, Mongolia, Luxembourg, Brazil, Korea, Republic of, Guyana, Chile, Laos, Colombia, Ecuador, Argentina, Hungary, Japan, India, Canada, Belgium, Namibia, Taiwan, Peru, Germany, Ethiopia, Russian Fede | Argentina, Australia, Austria, Belgium, Brazil, Cambodia, Canada, Chile, China, Colombia, Djibouti, Ecuador, Egypt, Estonia, Ethiopia, France, Germany, Guyana, Hungary, India, Indonesia, Ireland, Israel, Japan, Kazakhstan, Korea, Luxembourg, Madagascar, M | Myanmar, Cambodia, Malaysia, Kazakhstan, Portugal, Mongolia, Austria, Luxembourg, Guyana, Korea, Republic of, Brazil, Chile, Laos, Colombia, Ecuador, Argentina, Hungary, Japan, India, Canada, Belgium, Namibia, Taiwan, Peru, Germany, Ethiopia, Russian Fede | Myanmar, Cambodia, Malaysia, Kazakhstan, Portugal, Mongolia, Austria, Luxembourg, Guyana, Republic Of Korea, Brazil, Chile, Laos, Ecuador, Colombia, Argentina, Hungary, Japan, India, Canada, Belgium, Namibia, China, Peru, Germany, Ethiopia, Russia, Singap | TAIWAN, PROVINCE OF CHINA | Some are recycled or scrap sourced but not all. | Myanmar, Cambodia, Malaysia, Kazakhstan, Portugal, Austria, Mongolia, Luxembourg, Guyana, Korea, Republic of, Brazil, Chile, Laos, Ecuador, Colombia, Argentina, Hungary, Japan, India, Canada, Belgium, Namibia, Taiwan, Peru, Ethiopia, Germany, Russian Fede | Argentina, Australia, Austria, Belgium, Benin, Bolivia, Brazil, Burkina Faso, Cambodia, Canada, Chile, China, Colombia, Djibouti, Ecuador, Egypt, Eritrea, Estonia, Ethiopia, France, Germany, Ghana, Guatemala, Guinea, Guyana, Honduras, Hong Kong, Hungary, | Myanmar, Cambodia, Malaysia, Kazakhstan, Portugal, Mongolia, Austria, Luxembourg, Korea, Republic of, Brazil, Guyana, Chile, Laos, Colombia, Ecuador, Argentina, Hungary, Japan, India, Canada, Belgium, Namibia, Taiwan, Peru, Ethiopia, Germany, Russian Fede</t>
  </si>
  <si>
    <t>Msasa,Harare</t>
  </si>
  <si>
    <t>Congo, Democratic Republic of Congo, United States, Zimbabwe | Zimbabwe | Not disclosed per LBMA | Zimbabwe, United States | Zimbabwe | Congo, Democratic Republic of Congo, United States, Zimbabwe | Zimbabwe, USA | Congo, Democratic Republic of Congo, United States, Zimbabwe | Zimbabwe, United States | Zimbabwe | Zimbabwe, USA | Zimbabwe, USA | Zimbabwe, United States | Zimbabwe | Zimbabwe, United States, Argentina, Australia, Austria, Belgium, Brazil, Cambodia, Can | Congo, Democratic Republic of Congo, Recycled/Scrap, United States;Congo, Democratic Republic of Congo, United States, Zimbabwe;Unknown;Zimbabwe | Zimbabwe, USA | Zimbabwe | Zimbabwe, United States | Zimbabwe, USA | Zimbabwe, United States | Zimbabwe | Zimbabwe, United States, Argentina, Australia, Austria, Belgium, Brazil, Cambodia, Canada, Chile, China, Colombia, Congo, Democratic Republic of Cong | Congo, Democratic Republic of Congo, Recycled/Scrap, United States | ZIMBABWE | Zimbabwe, United States | Zimbabwe, USA | Zimbabwe, United States | Zimbabwe | Zimbabwe, United States, Argentina, Australia, Austria, Belgium, Brazil, Cambodia, Canada, Chile, China, Colombia, Congo, Democratic Republic of Congo, Djibouti, Ecuador, Egypt | Zimbabwe, United States | Zimbabwe, USA | Congo, Democratic Republic of Congo, United States, Zimbabwe, DRC, USA, Zimbabwe, Unknown, USA, Zimbabwe, Zimbabwe, Zimbabwe, United States, Zimbabwe, United States, Argentina, Australia, Austria, Belgium, Brazil, Cambodia, Canada, Chile, China, Colombia,</t>
  </si>
  <si>
    <t>Lubin, Dolnośląskie</t>
  </si>
  <si>
    <t>See aggregated data below for LBMA Good Delivery Sourcing | RCOI confirmed as per RMI. | Not disclosed per LBMA | RCOI confirmed per RMI | Not disclosed by supplier | not available | RCOI confirmed as per RMI but not disclosed by LBMA | Not disclosed by supplier, Not disclosed per LBMA, RCOI confirmed per RMI | Not disclosed per LBMA | Not disclosed by supplier, RCOI confirmed as per RMI., RCOI confirmed per RMI | See | RCOI confirmed as per RMI. | not available | 0 | RCOI confirmed as per RMI. | RCOI confirmed per RMI | RCOI confirmed as per RMI. | See aggregated data below for LBMA Good Delivery Sourcing | 0 | not available | RCOI confirmed as per RMI but not disclosed by LBMA, Not disclosed per LBMA | RCOI confirmed as per RMI. | RCOI confirmed per RMI | See aggregated data below for LBMA Good Delivery Sourcing, 0 | not available | 0 | RCOI confirmed as per RMI. | RCOI confirmed per RMI | RCOI confirmed as per RMI. | RCOI confirmed as per RMI. | not available | 0 | RCOI confirmed as per RMI. | RCOI confirmed per RMI | RCOI confirmed as per RMI. | See aggregated data | Not disclosed per LBMA | 0, No information, not available, not available | RCOI confirmed as per RMI but not disclosed by LBMA, Not disclosed by supplier, Not disclosed per LBMA, POLAND, RCOI confirmed as per RMI., RCOI confirmed per RMI, See aggregated data below for LBMA Good D</t>
  </si>
  <si>
    <t>Andorra, Argentina, Austria, Belgium, Brazil, Cambodia, Canada, Chile, China, Colombia, Ecuador, Germany, Guyana, Hungary, India, Indonesia, Japan, Kazakhstan, Korea, Luxembourg, Malaysia, Mongolia, Myanmar, Namibia, Peru, Poland, Portugal, Suriname, Swit | Chile | Not disclosed per LBMA | Chile, Poland, Canada, United States, Guyana, Japan, Germany, Peru, Suriname, Switzerland, Thailand, Argentina, Austria, Belgium, Brazil, Cambodia, Colombia, Ecuador, Hungary, India, Indonesia, Kazakhstan, Korea, Luxembourg, Malaysia, Mongolia, Myanmar, N | Known Countries from which LBMA Good Delivery List Refiners Source - Mined  Material (Provided by LBMA) | RCOI confirmed as per RMI but not disclosed by LBMA | Andorra, Argentina, Austria, Belgium, Brazil, Cambodia, Canada, Chile, China, Colombia, Ecuador | Andorra, Argentina, Australia, Austria, Belgium, Brazil, Cambodia, Canada, Chile, China, Colombia, Ecuador, Egypt, Estonia, France, Germany, Guyana, Hungary, India, Indonesia, Ireland, Israel, Japan, Kazakhstan, Korea, Luxembourg, Malaysia, Mongolia, Nami | Known Countries from which LBMA Good Delivery List Refiners Source - Mined  Material (Provided by LBMA) | RCOI confirmed as per RMI. | Chile, Poland, Thailand, Indonesia, Poland, Myanmar, Cambodia, Malaysia, Kazakhstan, Portugal, Mongolia, Austria, Luxemb | POLAND | Chile, Poland, Thailand, Indonesia, Poland, Myanmar, Cambodia, Malaysia, Kazakhstan, Portugal, Mongolia, Austria, Luxembourg, Guyana, Brazil, Republic Of Korea, Laos, Ecuador, Colombia, Argentina, Hungary, Japan, India, Canada, Belgium, Namibia, China, Pe | Andorra, Argentina, Armenia, Australia, Austria, Azerbaijan, Bahamas, Barbados, Belarus, Belgium, Benin, Bolivia, Bosnia and Herzegovina, Botswana, Brazil, Bulgaria, Burkina Faso, Cambodia, Cameroon, Canada, Chile, China, Colombia, Croatia, Cyprus, Denmar</t>
  </si>
  <si>
    <t>Mewat,Haryāna</t>
  </si>
  <si>
    <t>See aggregated data below for LBMA Good Delivery Sourcing | RCOI confirmed as per RMI. | Not disclosed per LBMA | RCOI confirmed per RMI | Not disclosed by supplier | Iron Ore Mine at Koira in the districts of Sundergarh and Koenjhar | RCOI confirmed as per RMI but not disclosed by LBMA | Not disclosed by supplier, Not disclosed per LBMA, RCOI confirmed per RMI | Not disclosed per LBMA | Not disclosed by supplier, RCOI | RCOI confirmed as per RMI. | Iron Ore Mine at Koira in the districts of Sundergarh and Koenjhar | 0 | RCOI confirmed as per RMI. | RCOI confirmed per RMI | RCOI confirmed as per RMI. | See aggregated data below for LBMA Good Delivery Sourcing | 0 | Iron Ore Mine at Koira in the districts of Sundergarh and Koenjhar | RCOI confirmed as per RMI but not disclosed by LBMA, Not disclosed per LBMA | RCOI confirmed as per RMI. | RCOI confirmed per RMI | See aggregated data below for LBMA Good Delivery Sourc | Iron Ore Mine at Koira in the districts of Sundergarh and Koenjhar | 0 | RCOI confirmed as per RMI. | RCOI confirmed per RMI | RCOI confirmed as per RMI. | RCOI confirmed as per RMI. | Iron Ore Mine at Koira in the districts of Sundergarh and Koenjhar | 0 | Not disclosed per LBMA | 0, AUSTRALIA | Iron Ore Mine at Koira in the districts of Sundergarh and Koenjhar | Not disclosed per LBMA | RCOI confirmed as per RMI but not disclosed by LBMA | AUSTRALIA | Iron Ore Mine at Koira in the districts of Sundergarh and Koenjhar | RCOI confir</t>
  </si>
  <si>
    <t>Andorra, Argentina, Armenia, Aruba, Australia, Austria, Azerbaijan, Bahamas, Barbados, Belarus, Belgium, Benin, Brazil, China, Eritrea, India, Japan, Kenya, Panama, Recycled/Scrap, Russian Federation, Switzerland, Tanzania, United States, Zambia, Zimbabwe | United States, India | Not disclosed per LBMA | Recycled/Scrap, India, United States, Brazil, Zimbabwe, Kenya, Japan, Zambia, Australia, China | RCOI confirmed as per RMI. | Not disclosed per LBMA | United States, India | RCOI confirmed per RMI | Mineral sourcing not disclosed by LBMA | Andorra, Argent | Known Countries from which LBMA Good Delivery List Refiners Source - Mined  Material (Provided by LBMA) | RCOI confirmed as per RMI but not disclosed by LBMA | Mewat, Haryana, India | Andorra, Argentina, Armenia, Aruba, Australia, Austria, Azerbaijan, Bah | Known Countries from which LBMA Good Delivery List Refiners Source - Mined  Material (Provided by LBMA) | RCOI confirmed as per RMI. | USA, India, Australia, Brazil, Zambia, Kenya, Zimbabwe, DRC or an adjoining country (Covered Countries), China, Japan, R | Andorra, Argentina, Australia, Austria, Azerbaijan, Belarus, Belgium, Brazil, China, India, Japan, Kenya, Panama, Recycled/Scrap, Russian Federation, Switzerland, Tanzania, United States of America, Zambia | USA, India, Australia, Brazil, Zambia, Kenya, Zimbabwe, DRC or an adjoining country (Covered Countries), China, Japan, Recycled/Scrap, Zimbabwe Russia | INDIA | Recycled/Scrap, India, United States, Brazil, Zimbabwe, Kenya, Japan, Zambia, Australia, China</t>
  </si>
  <si>
    <t>Khwaeng Dok Mai, Krung Thep Maha Nakhon</t>
  </si>
  <si>
    <t>See aggregated data below for RJC Sourcing | not available | RCOI confirmed as per RMI. | Not disclosed per RJC | not available | RCOI confirmed per RMI | Not disclosed by supplier | Recycled or Scrap | RCOI confirmed as per RMI but not disclosed by RJC | Approved by  RJC Sourcing, Not disclosed by supplier, Not disclosed per RJC, RCOI confirmed per RMI | Not disclosed per RJC | Not disclosed by supplier, RCOI confirmed as per RMI., R | RCOI confirmed as per RMI but not disclosed by RJC | Recycled or Scrap | 0 | RCOI confirmed as per RMI. | Approved by  RJC Sourcing | RCOI confirmed per RMI | not available | RCOI confirmed as per RMI but not disclosed by RJC | See aggregated data below f | Not disclosed per RJC | RCOI confirmed as per RMI. | RCOI confirmed per RMI | See aggregated data below for RJC Sourcing, Recycled or Scrap | RCOI confirmed as per RMI but not disclosed by RJC | Recycled or Scrap | 0 | RCOI confirmed as per RMI. | Approved by  RJC Sourcing | RCOI confirmed per RMI | not available | RCOI confirmed as per RMI but not disclosed by RJC | RCOI confirmed as per RMI but not disclosed by RJC | Recycled or Scrap | 0 | RCO | Not disclosed per RJC | 0, No information, Not disclosed by supplier, Not disclosed per RJC, RCOI confirmed as per RMI., RCOI confirmed per RMI, Recycled or Scrap, Recycled or Scrap | not available | Not disclosed per LBMA | RCOI confirmed as per RMI but not disclosed by LBMA | | Not disclosed by supplier</t>
  </si>
  <si>
    <t>Andorra, Australia, Belgium, Brazil, Chile, China, Eritrea, India, Indonesia, Japan, Korea, Mexico, Peru, Recycled/Scrap, South Africa, Thailand, United States | United States, China, Thailand, Peru | Not disclosed per LBMA | Not disclosed per RJC | Recycled/Scrap, Thailand, China, United States, Peru, Brazil, Indonesia, Belgium | RCOI confirmed as per RMI. | Not disclosed per RJC | United States, China, Thailand, Peru | RCOI confirmed per RMI | Mineral sourcing not disclosed by RJC | Andorra, Austra | R/S and Mined (material risk not disclosed by RJC) | RCOI confirmed as per RMI but not disclosed by RJC | United States, China, Thailand, Peru | Andorra, Australia, Belgium, Brazil, Chile, China, Eritrea, India, Indonesia, Japan, Korea, Mexico, Peru, Recy | Andorra, Australia, Belgium, Brazil, Chile, China, Eritrea, India, Indonesia, Japan, Korea, Mexico, Peru, Recycled/Scrap, South Africa, Thailand, United States;CC, DRC, R/S, HR, LR;United States, China, Thailand, Peru | R/S and Mined (material risk not disclosed by RJC) | RCOI confirmed as per RMI but not disclosed by RJC | USA, China, Thailand, Peru, Belgium, Indonesia, Recycled/Scrap, Brazil | United States, China, Thailand, Peru | Recycled/Scrap, Thailand, China, Unit | USA, China, Thailand, Peru, Belgium, Indonesia, Recycled/Scrap, Brazil | THAILAND | Andorra, Australia, Belgium, Brazil, Chile, China, Eritrea, India, Indonesia, Japan, Korea, Mexico, Peru, Recycled/Scrap, South Africa, Thailand, United States, Unknown, Not disclosed per RJC | RCOI confirmed as per RMI. | RCOI confirmed per RMI, R/S and | Andorra, Australia, Belgium, Brazil, Chile, China, Eritrea, India, Indonesia, Japan, Korea, Mexico, Peru, Recycled/Scrap, South Africa, Thailand, United States | Recycled/Scrap, Thailand, China, United States, Peru, Brazil, Indonesia, Belgium | R/S and Mi | Recycled/Scrap, Thailand, China, United States, Peru, Brazil, Indonesia, Belgium | Andorra, Australia, Belgium, Brazil, Chile, China, Eritrea, India, Indonesia, Japan, Korea, Mexico, Peru, Recycled/Scrap, South Africa, Thailand, United States, Andorra, Australia, Belgium, Brazil, Chile, China, Eritrea, India, Indonesia, Japan, Mexico, P | Mineral sourcing not disclosed by RJC</t>
  </si>
  <si>
    <t>Guangzhou,Guangdong Sheng</t>
  </si>
  <si>
    <t>Australia, Brazil, China, Japan, Peru, Recycled/Scrap, Taiwan | China, Taiwan, Brazil, Australia, Peru | Not disclosed per LBMA | Recycled/Scrap, China, Australia, Brazil, Peru, Japan, Taiwan | China, Taiwan, Brazil, Australia, Peru | Australia, Brazil, China, Japan, Peru, Recycled/Scrap, Taiwan | China, Brazil, Australia, Peru, Japan, Recycled/Scrap, Russia | Australia, Brazil, China, Japan, Peru, Recycled/Scrap, Taiwan | Recycled/Scrap, China, Australia, Brazil, Peru, Japan, Taiwan | China, Taiwan, Brazil, Australia, Peru | CHINA;China, Brazil, Australia, Peru, Japan, Recycled/Scrap, Russia;China, Taiwan, Bra | Australia, Brazil, China, Japan, Peru, Recycled/Scrap, Taiwan;China, Taiwan, Brazil, Australia, Peru;Unknown | China, Brazil, Australia, Peru, Japan, Recycled/Scrap, Russia | China, Taiwan, Brazil, Australia, Peru | Recycled/Scrap, China, Australia, Brazil, Peru, Japan, Taiwan | China, Brazil, Australia, Peru, Japan, Recycled/Scrap, Russia | Recycled/Scrap, China, | CHINA | Australia, Brazil, China, Japan, Peru, Recycled/Scrap, Taiwan | Recycled/Scrap, China, Australia, Brazil, Peru, Japan, Taiwan | China, Brazil, Australia, Peru, Japan, Recycled/Scrap, Russia | Recycled/Scrap, China, Australia, Brazil, Peru, Japan, Taiwan | | Recycled/Scrap, China, Australia, Brazil, Peru, Japan, Taiwan | CHINA;China, Brazil, Australia, Peru, Japan, Recycled/Scrap, Russia;China, Taiwan, Brazil, Australia, Peru;No reason to believe sources from DRC or covered countries;Not disclosed per LBMA;Recycled/Scrap, China, Australia, Brazil, Peru, Japan, Taiwan;Recy | China, Brazil, Australia, Peru, Japan, Recycled/Scrap, Russia | Australia, Brazil, China, Japan, Peru, Recycled/Scrap, Taiwan, Australia, Brazil, China, Japan, Peru, Russia, Taiwan, Recycled/Scrap, China, Brazil, Australia, Peru, Japan, Recycled/Scrap, Russia, China, Taiwan, Brazil, Australia, Peru, Recycled/Scrap, Ch</t>
  </si>
  <si>
    <t>Safina a.s.</t>
  </si>
  <si>
    <t>Vestec, Praha-západ</t>
  </si>
  <si>
    <t>R/S | Recyled/Scrap | RCOI confirmed per RMI | Some are recycled or scrap sourced but not all. | Recycled and mining not disclosed by supplier | RCOI confirmed per RMI, Some are recycled or scrap sourced but not all. | Some are recycled or scrap sourced but not all. | RCOI confirmed per RMI, Recyled/Scrap, Some are recycled or scrap sourced but not all. | R/S | Recyled/Scrap | RCOI confirmed per R | Recyled/Scrap | RCOI confirmed per RMI | R/S | 0 | Some are recycled or scrap sourced but not all | Recyled/Scrap | RCOI confirmed per RMI | R/S, 0 | Recyled/Scrap | RCOI confirmed per RMI | Recyled/Scrap | RCOI confirmed per RMI | R/S | 0 | Some are recycled or scrap sourced but not all. | 0, CZECHIA, No information, R/S, RCOI confirmed per RMI, Recycle or Scrap | Recycled and mining not disclosed by supplier, Recycled and mining not disclosed by supplier, Recycled, Scrap, Recyled/Scrap, Some are recycled or scrap sourced but not all, Some</t>
  </si>
  <si>
    <t>Argentina, Australia, Austria, Belgium, Brazil, Cambodia, Canada, Chile, China, Colombia, Czechia, Djibouti, Ecuador, Egypt, Estonia, Ethiopia, France, Germany, Guyana, Hungary, India, Indonesia, Italy, Japan, New Zealand, Recycled/Scrap, United States | Czech Republic | Not disclosed per LBMA | Recycled/Scrap | Recyled/Scrap | Czech Republic | CZECH REPUBLIC; UNKNOWN | RCOI confirmed per RMI | Mineral sourcing R/S | Excludes Covered Countries and CAHRA | Argentina, Australia, Austria, Belgium, Brazil, Cambodia, Canada, Chile, China, Colombia, Cz | Recycled/Scrap Only | Argentina, Australia, Austria, Belgium, Brazil, Cambodia, Canada, Chile, China, Colombia, Czechia, Djibouti, Ecuador, Egypt, Estonia, Ethiopia, France, Germany, Guyana, Hungary, India, Indonesia, Italy, Japan, New Zealand, Recycled/Scrap, United States | | Argentina, Australia, Austria, Belgium, Brazil, Cambodia, Canada, Chile, China, Colombia, Czechia, Djibouti, Ecuador, Egypt, Estonia, Ethiopia, France, Germany, Guyana, Hungary, India, Indonesia, Italy, Japan, New Zealand, Recycled/Scrap, United States;Au | Czech Republic, Recycled/Scrap, Bolivia | Excludes Covered Countries | Czech Republic, Recycled/Scrap, Bolivia | Czech Republic | Recycled/Scrap | Excludes Covered Countries and CAHRA | RCOI confirmed per RMI | Czech Republic, Recycled/Scrap, Boliva | Cze | Australia, Austria, Belgium, Brazil, Canada, Chile, China, Colombia, Egypt, France, Germany, Hungary, India, Indonesia, Ireland, Israel, Italy, Japan, Luxembourg, Malaysia, Netherlands, New Zealand, Peru, Portugal, Recycled/Scrap, Singapore, Slovakia, Spa | Czech Republic, Recycled/Scrap, Bolivia | CZECHIA | Argentina, Australia, Austria, Belgium, Brazil, Cambodia, Canada, Chile, China, Colombia, Czechia, Djibouti, Ecuador, Egypt, Estonia, Ethiopia, France, Germany, Guyana, Hungary, India, Indonesia, Italy, Japan, New Zealand, Recycled/Scrap, United States, S | Recycled/Scrap | Some are recycled or scrap sourced but not all. | Argentina, Australia, Austria, Belgium, Bolivia, Brazil, Cambodia, Canada, Chile, China, Colombia, Czechia, Djibouti, Ecuador, Egypt, Estonia, Ethiopia, France, Germany, Guyana, Hungary, India, Indonesia, Ireland, Israel, Italy, Japan, Jersey, Kazakhstan,</t>
  </si>
  <si>
    <t>Onehunga,Auckland</t>
  </si>
  <si>
    <t>Ãland Islands, Andorra, India, Japan, New Zealand, Recycled/Scrap, United States | New Zealand, Recycle/Scrap, United States | Not disclosed per LBMA | Recycled/Scrap, New Zealand, United States, India, Japan | Recycle/Scrap, New Zealand, United States | New Zealand, Recycle/Scrap, United States | Ãland Islands, Andorra, India, Japan, New Zealand, Recycled/Scrap, United States | New Zealand, USA, Recycle | New Zealand, Recycle/Scrap, United States | Ãland Islands, Andorra, India, Japan, New Zealand, Recycled/Scrap, United States | Recycled/Scrap, New Zealand, United States, India, Japan | Recycle/Scrap, New Zealand, United States | Does not source from DRC | Ãland Islands, Andorra, India, Japan, New Zealand, Recycled/Scrap, United States;Andorra, India, Japan, New Zealand, Recycled/Scrap, United States;New Zealand, Recycle/Scrap, United States;Unknown | Recycle/Scrap, New Zealand, United States | New Zealand, USA, Recycled/Scrap, India, Japan | New Zealand, Recycle/Scrap, United States | Recycled/Scrap, New Zealand, United States, India, Japan | Recycle/Scrap, New Zealand, United States | New Zealand, USA, Recycled/Scrap, India, Japan | Papua New | Andorra, India, Japan, New Zealand, Recycled/Scrap, United States | New Zealand, USA, Recycled/Scrap, India, Japan | NEW ZEALAND | Ãland Islands, Andorra, India, Japan, New Zealand, Recycled/Scrap, United States, New Zealand, Recycle/Scrap, United States | Ãland Islands, Andorra, India, Japan, New Zealand, Recycled/Scrap, United States | Recycled/Scrap, New Zealand, United States, India, Japan | New Zealand, USA, Recycled/Scrap, India, Japan | Papua New Guinea, China, Republic Of Korea, Australia, Chile, Bo | Recycled/Scrap, New Zealand, United States, India, Japan | Ãland Islands, Andorra, India, Japan, New Zealand, Recycled/Scrap, United States, Andorra, India, Japan, New Zealand, USA, Recycled/Scrap, India, Japan, New Zealand, USA, recycled/scrap, New Zealand, Recycle/Scrap, United States, New Zealand, USA, Recycle</t>
  </si>
  <si>
    <t>Shanghang, Fujian Sheng</t>
  </si>
  <si>
    <t>See aggregated data below for LBMA Good Delivery Sourcing | RCOI confirmed as per RMI. | Not disclosed per LBMA | Zijin Kuang Ye Refinery | 上宫金矿 | RCOI confirmed per RMI | Gold Refinery of Zijin Mining Group Co., Ltd. | Mine d'or de Shanggong | Not disclosed by supplier | RCOI confirmed as per RMI but not disclosed by LBMA | Approved by LBMA Good Delivery Sourcing, Gold Refinery of Zijin Mining Group Co., Ltd., Not disclosed per LBMA, RCOI confirmed per RMI | Not disclosed per LBMA | Gold Refine | RCOI confirmed as per RMI. | Not disclosed by supplier | 0 | RCOI confirmed as per RMI. | Approved by LBMA Good Delivery Sourcing | RCOI confirmed per RMI | Zijin Kuang Ye Refinery | RCOI confirmed as per RMI. | Gold Refinery of Zijin Mining Group Co., Lt | Not disclosed by supplier | RCOI confirmed as per RMI but not disclosed by LBMA, Not disclosed per LBMA | RCOI confirmed as per RMI. | RCOI confirmed per RMI | See aggregated data below for LBMA Good Delivery Sourcing, Zijin Kuang Ye Refinery | Not disclosed by supplier | 0 | RCOI confirmed as per RMI. | Approved by LBMA Good Delivery Sourcing | RCOI confirmed per RMI | Zijin Kuang Ye Refinery | RCOI confirmed as per RMI. | Gold Refinery of Zijin Mining Group Co., Ltd. | RCOI confirmed as per RM | Not disclosed per LBMA</t>
  </si>
  <si>
    <t>Argentina, Australia, Austria, Brazil, Canada, China, Colombia, Ethiopia, Germany, Guinea, India, Indonesia, Japan, Kyrgyzstan, Malaysia, Mongolia, Mozambique, Papua New Guinea, Peru, Poland, Recycled/Scrap, Russian Federation, Tajikistan, Uzbekistan | Papua New Guinea, Russian Federation, Japan, Malaysia, Bolivia, Canada, Mongolia, Mozambique, China, Poland, Brazil, Australia, Peru, Tajikistan, Kyrgyzstan, Indonesia | Not disclosed per LBMA | Recycled/Scrap, China, Canada, Japan, Mongolia, Brazil, Malaysia, Peru, Australia, Indonesia, Mozambique, Guinea, Kyrgyzstan, Papua New Guinea, Poland, Uzbekistan, Russian Federation, Tajikistan | RCOI confirmed as per RMI. | Not disclosed per LBMA | Papu | Argentina, Australia, Austria, Brazil, Canada, China, Colombia, Ethiopia, Germany, Guinea, India, Indonesia, Japan, Kyrgyzstan, Malaysia, Mongolia, Mozambique, Papua New Guinea, Peru, Poland, Recycled/Scrap, Russian Federation, Tajikistan, Uzbekistan;CC, | Russian Federation, Papua New Guinea, Japan, Malaysia, Bolivia, Canada, Mongolia, Mozambique, China, Poland, Brazil, Australia, Peru, Tajikistan, Kyrgyzstan, Indonesia | Known Countries from which LBMA Good Delivery List Refiners Source - Mined  Material (Provided by LBMA) | RCOI confirmed as per RMI. | Russia, Papua New Guinea, Japan, Malaysia, Bolivia, Canada, Mongolia, Mozambique, China, Brazil, Poland, Australia, Peru | CHINA | Argentina, Australia, Austria, Brazil, Canada, China, Colombia, Ethiopia, Germany, Guinea, India, Indonesia, Japan, Kyrgyzstan, Malaysia, Mongolia, Mozambique, Papua New Guinea, Peru, Poland, Recycled/Scrap, Russian Federation, Tajikistan, Uzbekistan, Unk | Argentina, Australia, Austria, Brazil, Canada, China, Colombia, Ethiopia, Germany, Guinea, India, Indonesia, Japan, Kyrgyzstan, Malaysia, Mongolia, Mozambique, Papua New Guinea, Peru, Poland, Recycled/Scrap, Russian Federation, Tajikistan, Uzbekistan | Re | Recycled/Scrap, China, Canada, Japan, Mongolia, Brazil, Malaysia, Peru, Australia, Indonesia, Mozambique, Guinea, Kyrgyzstan, Papua New Guinea, Poland, Uzbekistan, Russian Federation, Tajikistan | Papua New Guinea, Russian Federation, Japan, Malaysia, Bolivia, Canada, Mongolia, Mozambique, China, Brazil, Poland, Australia, Peru, Tajikistan, Kyrgyzstan, Indonesia | Russia, Papua New Guinea, Japan, Malaysia, Bolivia, Canada, Mongolia, Mozambique, China, Brazil, Poland, Australia, Peru, Kyrgyzstan, Indonesia, Recycled/Scrap, Uzbekistan, DRC or an adjoining country (Covered Countries) | Russian Federation, Papua New Guinea, Japan, Malaysia, Bolivia, Canada, Mongolia, Mozambique, China, Poland, Brazil, Australia, Peru, Kyrgyzstan, Tajikistan, Indonesia</t>
  </si>
  <si>
    <t>Sanmenxia, Henan Sheng</t>
  </si>
  <si>
    <t>See aggregated data below for LBMA Good Delivery Sourcing | Zhongyuan Gold Smelter of Zhongjin Gold Corporation | RCOI confirmed as per RMI. | Not disclosed per LBMA | Zhongyuan Gold Smelter of Zhongjin Gold Corporation; Jiapigou Mining Industry Ltd,Co.; Qinling Gold Mine; From Zhongyuan Gold Smelter of Zhongjin G | From Zhongyuan Gold Smelter of Zhongjin Gold Corporation | RCOI confirmed as per RMI but not disclosed by LBMA | Approved by LBMA Good Delivery Sourcing, Not disclosed per LBMA, RCOI confirmed per RMI, Zhongyuan Gold Smelter of Zhongjin Gold Corporation | | China | RCOI confirmed as per RMI. | From Zhongyuan Gold Smelter of Zhongjin Gold Corporation | 0 | RCOI confirmed as per RMI. | Approved by LBMA Good Delivery Sourcing | RCOI confirmed per RMI | Zhongyuan Gold Smelter of Zhongjin Gold Corporation; Jiapig | From Zhongyuan Gold Smelter of Zhongjin Gold Corporation | RCOI confirmed as per RMI but not disclosed by LBMA, Not disclosed per LBMA | RCOI confirmed as per RMI. | NA | RCOI confirmed per RMI | See aggregated data below for LBMA Good Delivery Sourcing | From Zhongyuan Gold Smelter of Zhongjin Gold Corporation | 0 | RCOI confirmed as per RMI. | Approved by LBMA Good Delivery Sourcing | RCOI confirmed per RMI | Zhongyuan Gold Smelter of Zhongjin Gold Corporation; Jiapigou Mining Industry Ltd,Co.; Qinling G | Not disclosed per LBMA | 0, CHINA, From Zhongyuan Gold Smelter of Zhongjin Gold Corporation, From Zhongyuan Gold Smelter of Zhongjin Gold Corporation | RCOI confirmed as per RMI but not disclosed by LBMA, Jiapigou Mining Industry Ltd,Co., NA, No information, Not disclosed by supp</t>
  </si>
  <si>
    <t>Andorra, Australia, Belgium, Brazil, Burundi, Canada, China, Ethiopia, Germany, Ghana, Hong Kong, Indonesia, Japan, Korea, Malaysia, Mongolia, Mozambique, Myanmar, Peru, Philippines, Recycled/Scrap, Switzerland, Thailand, United Kingdom, United States | Canada, Mongolia, Mozambique, Philippines, China, Thailand, Australia, Switzerland, Laos, Ethiopia, Germany | Not disclosed per LBMA | Recycled/Scrap, China, Australia, Canada, Ethiopia, Germany, Switzerland, Mozambique, Mongolia, Philippines, Thailand, Indonesia, Japan | CHINA | RCOI confirmed as per RMI. | Not disclosed per LBMA | Canada, Mongolia, Mozambique, China, Philippines, Austr | Canada, Mongolia, Mozambique, China, Philippines, Thailand, Australia, Switzerland, Laos, Ethiopia, Germany | Andorra, Australia, Belgium, Brazil, Burundi, Canada, China, Ethiopia, Germany, Ghana, Hong Kong, Indonesia, Japan, Korea, Malaysia, Mongolia, Mozambique, Myanmar, Peru, Philippines, Recycled/Scrap, Switzerland, Thailand, United Kingdom, United States;And | Canada, Mongolia, Mozambique, China, Philippines, Australia, Thailand, Switzerland, Laos, Ethiopia, Germany | Known Countries from which LBMA Good Delivery List Refiners Source - Mined  Material (Provided by LBMA) | RCOI confirmed as per RMI. | China, Recycled/Scrap, Canada, Mongolia, Mozambique, Philippines, Australia, Thailand, Switzerland, Laos, Germany, Ethio | Andorra, Australia, Belgium, Brazil, Canada, China, Germany, Ghana, Hong Kong, Indonesia, Japan, Malaysia, Mongolia, Peru, Philippines, Recycled/Scrap, Switzerland, Thailand, United Kingdom, UnitedStates | CHINA | Andorra, Australia, Belgium, Brazil, Burundi, Canada, China, Ethiopia, Germany, Ghana, Hong Kong, Indonesia, Japan, Korea, Malaysia, Mongolia, Mozambique, Myanmar, Peru, Philippines, Recycled/Scrap, Switzerland, Thailand, United Kingdom, United States, Kn | Andorra, Australia, Belgium, Brazil, Burundi, Canada, China, Ethiopia, Germany, Ghana, Hong Kong, Indonesia, Japan, Korea, Malaysia, Mongolia, Mozambique, Myanmar, Peru, Philippines, Recycled/Scrap, Switzerland, Thailand, United Kingdom, United States | R | Recycled/Scrap, China, Australia, Canada, Ethiopia, Germany, Switzerland, Mozambique, Mongolia, Philippines, Thailand, Indonesia, Japan | China, Recycled/Scrap, Canada, Mongolia, Mozambique, Philippines, Australia, Thailand, Switzerland, Laos, Germany, Ethiopia, Japan, Indonesia, Russia | Andorra, Australia, Belgium, Brazil, Burundi, Canada, China, Ethiopia, Germany, Ghana, Hong Kong, Indonesia, Japan, Korea, Malaysia, Mongolia, Mozambique, Myanmar, Peru, Philippines, Recycled/Scrap, Switzerland, Thailand, United Kingdom, United States, Au | Canada, Mongolia, Mozambique, China, Philippines, Thailand, Australia, Switzerland, Laos, Germany, Ethiopia</t>
  </si>
  <si>
    <t>Sagamihara, Kanagawa</t>
  </si>
  <si>
    <t>R/S | Recyled/Scrap | Recycled, Scrap | RCOI confirmed per RMI | Recycled, Scrap | Recycled/Scrap | R/S, RCOI confirmed per RMI, Recycled, Scrap | Recycled, Scrap | RCOI confirmed per RMI, Recycled, Scrap, Recyled/Scrap | R/S | Recycled, Scrap | 0 | Recyled/Scrap | R/S | Recyled/Scrap | Japan | Japan | Recyled/Scrap | Recycled, Scrap | 0 | Recyled/Scrap | R/S | Recyled/Scrap | Japan | R/S | 0 | Recycled, Scrap | Recycled/Scrap, Recycled, Scrap | Recyled/Scrap | RCOI confirmed per RMI | R/S, 0 | Recycled, Scrap | 0 | Recyled/Scrap | R/S | Recyled/Scrap | Japan | Japan | Recyled/Scrap | Recycled, Scrap | 0 | Recyled/Scrap | R/S | Recyled/Scrap | Japan | R/S | 0 | Recycled, Scrap | 0, JAPAN, No information, R/S, RCOI confirmed per RMI, Recycled, Scrap, Recycled, Scrap | Recycle or Scrap | Sourced from Mines/Recyale/Scrap, Recycled, Scrap | Recycled/Scrap, Recycled, Scrap | Recycled/Scrap | not available | Recycled | Recycled, Scrap</t>
  </si>
  <si>
    <t>Angola, Argentina, Austria, Brazil, Cambodia, Canada, Chile, China, Colombia, Democratic Republic of Congo, Ecuador, Ghana, Guyana, Hungary, Japan, Kazakhstan, Korea, Luxembourg, Malaysia, Mali, Mongolia, Myanmar, Panama, Portugal, Recycled/Scrap, Spain | Japan, China, Brazil, Malaysia, Spain | R/S | Recycled/Scrap, Japan, Brazil, Malaysia, China, Spain, Canada | Recyled/Scrap | Recycled, Scrap | Japan, China, Brazil, Malaysia, Spain | RCOI confirmed per RMI | Mineral sourcing R/S | Recycled/Scrap Only | Angola, Argentina, Austria, Brazil, Cambodia, C | R/S | Recycled/Scrap | Recycled/Scrap Only | 3-5-2, haslmotodai midor-ku, Sagamihara-city, Kanagawa-ken, 252-0244 Japan | Angola, Argentina, Austria, Brazil, Cambodia, Canada, Chile, China, Colombia, Democratic Republic of Congo, Ecuador, Ghana, Guyana, H | China, Japan, Brazil, Malaysia, Spain | Angola, Argentina, Austria, Brazil, Cambodia, Canada, Chile, China, Colombia, Democratic Republic of Congo, Ecuador, Ghana, Guyana, Hungary, Japan, Kazakhstan, Korea, Luxembourg, Malaysia, Mali, Mongolia, Myanmar, Panama, Portugal, Recycled/Scrap, Spain;A | R/S | Recyled/Scrap | Japan, Recycled/Scrap, Brazil, China, Malaysia, Spain, Canada | Recycled/Scrap Only | Japan, Recycled/Scrap, Brazil, China, Malaysia, Spain, Canada | China, Japan, Brazil, Malaysia, Spain | Recycled/Scrap, Japan, Brazil, Malaysia, Ch | Argentina, Austria, Brazil, Cambodia, Canada, Chile, China, Colombia, Democratic Republic of the Congo, Ecuador, Ghana, Guyana, Hungary, Japan, Kazakhstan, Luxembourg, Malaysia, Mali, Mongolia, Panama, Portugal, Recycled/Scrap, Spain | Japan, Recycled/Scrap, Brazil, China, Malaysia, Spain, Canada | JAPAN | Angola, Argentina, Austria, Brazil, Cambodia, Canada, Chile, China, Colombia, Democratic Republic of Congo, Ecuador, Ghana, Guyana, Hungary, Japan, Kazakhstan, Korea, Luxembourg, Malaysia, Mali, Mongolia, Myanmar, Panama, Portugal, Recycled/Scrap, Spain, | Angola, Argentina, Austria, Brazil, Cambodia, Canada, Chile, China, Colombia, Democratic Republic of Congo, Ecuador, Ghana, Guyana, Hungary, Japan, Kazakhstan, Korea, Luxembourg, Malaysia, Mali, Mongolia, Myanmar, Panama, Portugal, Recycled/Scrap, Spain | | Recycled/Scrap, Japan, Brazil, Malaysia, China, Spain, Canada | Recycled, Scrap</t>
  </si>
  <si>
    <t>Konan, Kochi</t>
  </si>
  <si>
    <t>L1, R/S | Some are recycled/scrap sourced but not all. | Some are recycled or scrap sourced but not all. | RCOI confirmed per RMI | Recycled and mining not disclosed by supplier | Recycled, Scrap and mines | Some are recycled or scrap sourced but not all | L1, R/S, RCOI confirmed per RMI, Some are recycled or scrap sourced but not all. | Some are recycled or scrap sourced but not all. | RCOI confirmed per RMI, Some are recycled or | Some are recycled/scrap sourced but not all. | Recycled, Scrap and mines | 0 | Some are recycled/scrap sourced but not all. | L1, R/S | RCOI confirmed per RMI | Some are recycled/scrap sourced but not all. | L1, R/S | 0 | Recycled, Scrap and mines | Some are recycled or scrap sourced but not all, Some are recycled or scrap sourced but not all | Some are recycled/scrap sourced but not all. | RCOI confirmed per RMI | L1, R/S, 0 | Recycled, Scrap and mines | 0 | Some are recycled/scrap sourced but not all. | L1, R/S | RCOI confirmed per RMI | Some are recycled/scrap sourced but not all. | Some are recycled/scrap sourced but not all. | Recycled, Scrap and mines | 0 | Some are recycl | Some are recycled or scrap sourced but not all. | 0, JAPAN, L1, R/S, No information, RCOI confirmed per RMI, Recycled and mining not disclosed by supplier, Recycled and mining not disclosed by supplier | Sourced from Mines/Recyale/Scrap, Recycled and scrap, and mines not disclosed by supplier, Recycled,</t>
  </si>
  <si>
    <t>Argentina, Australia, Austria, Belgium, Brazil, Canada, Chile, China, Colombia, Ecuador, Germany, Guyana, India, Indonesia, Japan, Malaysia, Mexico, Mongolia, Mozambique, Myanmar, Panama, Peru, Portugal, Recycled/Scrap, Switzerland, Taiwan, United States | Canada, Mozambique, United States, Japan, China, Brazil, Australia | L1, R/S | Recycled/Scrap, Japan, Canada, Brazil, United States, Australia, China, Mozambique, Germany, Indonesia, Switzerland, Mexico | Some are recycled/scrap sourced but not all. | Some are recycled or scrap sourced but not all. | Canada, Mozambique, United State | L1, R/S | Some are recycled or scrap sourced but not all | Canada, Mozambique, United States, Japan, China, Brazil, Australia | Excludes Covered Countries | 1090-3 Otani, Kamibun, Kagami-cho, Konan-shi | Argentina, Australia, Austria, Belgium, Brazil, Can | Canada, Mozambique, United States, China, Japan, Brazil, Australia | Argentina, Australia, Austria, Belgium, Brazil, Canada, Chile, China, Colombia, Ecuador, Germany, Guyana, India, Indonesia, Japan, Malaysia, Mexico, Mongolia, Mozambique, Myanmar, Panama, Peru, Portugal, Recycled/Scrap, Switzerland, Taiwan, United States; | L1, R/S | Some are recycled/scrap sourced but not all. | Canada, Mozambique, USA, China, Japan, Brazil, Australia, Japan, Australia, Germany, Recycled/Scrap, DRC or an adjoining country (Covered Countries), Russia, Mexico, Switzerland, Indonesia | Exclude | Argentina, Australia, Austria, Belgium, Brazil, Canada, Chile, China, Colombia, Ecuador, Germany, Guyana, India, Indonesia, Japan, Malaysia, Mexico, Mongolia, Panama, Peru, Portugal, Recycled/Scrap, Switzerland, United States of America | JAPAN | Argentina, Australia, Austria, Belgium, Brazil, Canada, Chile, China, Colombia, Ecuador, Germany, Guyana, India, Indonesia, Japan, Malaysia, Mexico, Mongolia, Mozambique, Myanmar, Panama, Peru, Portugal, Recycled/Scrap, Switzerland, Taiwan, United States, | Recycled/Scrap, Japan, Canada, Brazil, United States, Australia, China, Mozambique, Germany, Indonesia, Switzerland, Mexico | Some are recycled or scrap sourced but not all. | Canada, Mozambique, USA, China, Japan, Brazil, Australia, Japan, Australia, Germany, Recycled/Scrap, DRC or an adjoining country (Covered Countries), Russia, Mexico, Switzerland, Indonesia</t>
  </si>
  <si>
    <t>Newburn, Western Australia</t>
  </si>
  <si>
    <t>See aggregated data below for LBMA Good Delivery Sourcing | Boddington Gold Mine | RCOI confirmed as per RMI. | 0 | Refining etc.; The Perth Mint; The Bronzewing Gold Mine/Perth Mint; Perth Mint; Recycled and from the Bronzewing Gold Mine | Recycled | The Bronzewing Gold Mine | RCOI confirmed per RMI | Perth Mint, | Recycled, Scrap and from Bronzewing Gold Mine | RCOI confirmed as per RMI but not disclosed by LBMA | Approved by LBMA Good Delivery Sourcing, Australia, Boddington Gold Mine, Not disclosed per LBMA, Perth Mint, The Bronzewing Gold Mine,Boddington Gold Mi | No "recycled" or "scrap" | Aumines | RCOI Validated by RMI protocols | RCOI confirmed as per RMI. | Recycled, Scrap and from Bronzewing Gold Mine | 0 | RCOI confirmed as per RMI. | Refining etc.; The Perth Mint; The Bronzewing Gold Mine/Perth Mint; Perth Mint; Recycled and from the | Not disclosed per LBMA | RCOI confirmed as per RMI. | Recycled | RCOI confirmed per RMI | See aggregated data below for LBMA Good Delivery Sourcing, Recycled, Scrap and from Bronzewing Gold Mine | RCOI confirmed as per RMI but not disclosed by LBMA, The B | Recycled, Scrap and from Bronzewing Gold Mine | 0 | RCOI confirmed as per RMI. | Refining etc.; The Perth Mint; The Bronzewing Gold Mine/Perth Mint; Perth Mint; Recycled and from the Bronzewing Gold Mine | Approved by LBMA Good Delivery Sourcing | RCOI co | Boddington Gold Mine</t>
  </si>
  <si>
    <t>Argentina, Australia, Austria, Belgium, Bolivia (Plurinational State of), Brazil, Cambodia, Canada, Chile, China, Colombia, Ecuador, Guinea, Hong Kong, Japan, Korea, Papua New Guinea, Peru, Recycled/Scrap, Russian Federation, Switzerland, United States | Papua New Guinea, Hong Kong, Guinea, China, Korea, Republic of, Australia, Chile, Bolivia, Peru | Not disclosed per LBMA | Recycled/Scrap, Australia, China, Peru, Korea, Chile, Guinea, Papua New Guinea, Hong Kong | Australia | RCOI confirmed as per RMI. | 0 | Papua New Guinea, Hong Kong, Guinea, China, Korea, Republic of, Australia, Bolivia, Chile, Peru | AUSTRALIA; UNKNOWN | | Known Countries from which LBMA Good Delivery List Refiners Source - Mined  Material (Provided by LBMA) | RCOI confirmed as per RMI but not disclosed by LBMA | Papua New Guinea, Hong Kong, Guinea, China, Korea, Republic of, Chile, Australia, Bolivia, Peru | Papua New Guinea, Hong Kong, Guinea, China, Korea, Republic of, Australia, Bolivia, Chile, Peru | Argentina, Australia, Austria, Belgium, Bolivia (Plurinational State of), Brazil, Cambodia, Canada, Chile, China, Colombia, Ecuador, Guinea, Hong Kong, Japan, Korea, Papua New Guinea, Peru, Recycled/Scrap, Russian Federation, Switzerland, United States;Ar | No "recycled" or "scrap" | Papua New Guinea, Hong Kong, Guinea, China, Korea, Republic of, Chile, Australia, Bolivia, Peru | Known Countries from which LBMA Good Delivery List Refiners Source - Mined  Material (Provided by LBMA) | RCOI confirmed as per RMI. | Recycled etc. | Papua New Guinea, China, Republic Of Korea, Australia, Chile, Bolivia, Peru, Recycled/Scrap, Australia | | Argentina, Australia, Austria, Belgium, Bolivia (Plurinational State of), Brazil, Cambodia, Canada, Chile, China, Colombia, Ecuador, Guinea, Hong Kong, Japan, Papua New Guinea, Peru, Recycled/Scrap, Russian Federation, Switzerland, United States of Americ | AUSTRALIA | Argentina, Australia, Austria, Belgium, Bolivia (Plurinational State of), Brazil, Cambodia, Canada, Chile, China, Colombia, Ecuador, Guinea, Hong Kong, Japan, Korea, Papua New Guinea, Peru, Recycled/Scrap, Russian Federation, Switzerland, United States, N | Argentina, Australia, Austria, Belgium, Bolivia (Plurinational State of), Brazil, Cambodia, Canada, Chile, China, Colombia, Ecuador, Guinea, Hong Kong, Japan, Korea, Papua New Guinea, Peru, Recycled/Scrap, Russian Federation, Switzerland, United States | | Recycled/Scrap, Australia, China, Peru, Korea, Chile, Guinea, Papua New Guinea, Hong Kong | Australia | Papua New Guinea, China, Republic Of Korea, Australia, Chile, Bolivia, Peru, Recycled/Scrap, Australia</t>
  </si>
  <si>
    <t>Balerna, Ticino</t>
  </si>
  <si>
    <t>See aggregated data below for LBMA Good Delivery Sourcing and RJC Sourcing | Valcambi S.A. | RCOI confirmed as per RMI. | Not disclosed per RJC/LBMA | Valcambi SA | RCOI confirmed per RMI | Not disclosed by supplier | Not disclosed by supplier | RCOI confirmed as per RMI but not disclosed by LBMA | Approved by LBMA Good Delivery Sourcing and RJC Sourcing, Not disclosed by supplier, Not disclosed per RJC/LBMA, RCOI confirmed per RMI, Valcambi S.A. | Not disclosed per RJ | RCOI confirmed as per RMI. | Not disclosed by supplier | 0 | RCOI confirmed as per RMI. | Valcambi SA | Approved by LBMA Good Delivery Sourcing and RJC Sourcing | RCOI confirmed per RMI | Valcambi SA | RCOI confirmed as per RMI. | Valcambi S.A. | See aggr | Not disclosed by supplier | RCOI confirmed as per RMI but not disclosed by LBMA, Not disclosed per RJC/LBMA | RCOI confirmed as per RMI. | RCOI confirmed per RMI | See aggregated data below for LBMA Good Delivery Sourcing and RJC Sourcing, Valcambi SA, 0 | Not disclosed by supplier | 0 | RCOI confirmed as per RMI. | Valcambi SA | Approved by LBMA Good Delivery Sourcing and RJC Sourcing | RCOI confirmed per RMI | Valcambi SA | RCOI confirmed as per RMI. | Valcambi S.A. | RCOI confirmed as per RMI. | Not disc | Not disclosed per RJC/LBMA | 0, From various mines + recycled + scrap | Not disclosed per RJC | Not Disclosed per RJC | Recycled/Scrap;Japan | RCOI confirmed as per RMI but not disclosed by RJC | From Valcambi SA | Valcambi SA | From various mines + recycled + scrap | RCOI confirmed</t>
  </si>
  <si>
    <t>Andorra, Angola, Argentina, Australia, Austria, Brazil, Cambodia, Chile, China, Colombia, Democratic Republic of Congo, Ecuador, Germany, Guyana, Hong Kong, Hungary, Japan, Kazakhstan, Korea, Luxembourg, Recycled/Scrap, Switzerland, Taiwan, United States | Hong Kong, Japan, China, Taiwan, Australia, Switzerland, Germany | Not disclosed per RJC | Recycled/Scrap, Switzerland, Japan, Australia, China, Germany, United States, Hong Kong, Taiwan, Andorra | SWITZERLAND | RCOI confirmed as per RMI. | Not disclosed per RJC/LBMA | Hong Kong, China, Japan, Taiwan, Australia, Switzerland, Germany | SWITZERLA | Known Countries from which Conformant Gold Refiners Source | RCOI confirmed as per RMI but not disclosed by LBMA | Hong Kong, China, Japan, Taiwan, Australia, Switzerland, Germany | Balerna, Switzerland | Andorra, Angola, Argentina, Australia, Austria, Br | Hong Kong, China, Japan, Taiwan, Australia, Switzerland, Germany | Andorra, Angola, Argentina, Australia, Austria, Brazil, Cambodia, Chile, China, Colombia, Democratic Republic of Congo, Ecuador, Germany, Guyana, Hong Kong, Hungary, Japan, Kazakhstan, Korea, Luxembourg, Recycled/Scrap, Switzerland, Taiwan, United States; | Known Countries from which LBMA Good Delivery List Refiners Source - Mined  Material (Provided by LBMA) | RCOI confirmed as per RMI. | China, Japan, Australia, Switzerland, Germany, Recycled/Scrap, USA | Smelter for further verification with supplier no l | Andorra, Argentina, Australia, Austria, Brazil, Cambodia, Chile, China, Colombia, Democratic Republic of the Congo, Ecuador, Germany, Guyana, HongKong, Hungary, Japan, Kazakhstan, Luxembourg, Recycled/Scrap, Switzerland, United States of America | China, Japan, Australia, Switzerland, Germany, Recycled/Scrap, USA | SWITZERLAND | Andorra, Angola, Argentina, Australia, Austria, Brazil, Cambodia, Chile, China, Colombia, Democratic Republic of Congo, Ecuador, Germany, Guyana, Hong Kong, Hungary, Japan, Kazakhstan, Korea, Luxembourg, Recycled/Scrap, Switzerland, Taiwan, United States, | Recycled/Scrap, Switzerland, Japan, Australia, China, Germany, United States, Hong Kong, Taiwan, Andorra | Not disclosed per RJC/LBMA</t>
  </si>
  <si>
    <t>Alden, New York</t>
  </si>
  <si>
    <t>Recycled scrap material | LR, R/S | Recycled scrap material | Some are recyled/scrap sourced but not all. | 0 | Some are recycled or scrap sourced but not all. | Recycled | RCOI confirmed per RMI | Recycled or scrap, and mining not disclosed by supplier | Recycled, Scrap and mines | Some are recycled or scrap sourced but not all | scrap | Recycled scrap material | LR, R/S, Not disclosed, RCOI confirmed per RMI, Recycled, Recycled scrap material, Some are recycled or scrap sourced but not all. | Some are re | Recyled scrap material | RCOI Validated by RMI protocols | Some are recyled/scrap sourced but not all. | Recycled scrap material | Recycled, Scrap and mines | 0 | Some are recyled/scrap sourced but not all. | LR, R/S | RCOI confirmed per RMI | Some are re | Recycled, Scrap and mines | Some are recycled or scrap sourced but not all | scrap, Some are recycled or scrap sourced but not all | Some are recyled/scrap sourced but not all. | Recycled | RCOI confirmed per RMI | LR, R/S, 0, Recyled scrap material | Recycled, Scrap and mines | 0 | Some are recyled/scrap sourced but not all. | LR, R/S | RCOI confirmed per RMI | Some are recyled/scrap sourced but not all. | Recycled scrap material | United Precious Metal Refining, Inc. | Scrap | Recyled scrap material | Some are recycled or scrap sourced but not all. | 0, LR, R/S, NA, No information, RCOI confirmed per RMI, Recycled, Recycled and scrap, and mines not disclosed by supplier, Recycled or Scrap | Some are recycled or scrap sourced but not all. | Recyled scrap material | Some are recycled or scrap sourced bu</t>
  </si>
  <si>
    <t>Australia, Belgium, Benin, Bolivia (Plurinational State of), Burkina Faso, Canada, Chile, China, Colombia, Ecuador, Eritrea, Ghana, Guatemala, Guinea, Guyana, Indonesia, Japan, Peru, Recycled/Scrap, Russian Federation, Switzerland, Thailand, United States | Recycled | Canada, Russian Federation, Belgium, United States, Japan, China, Bolivia, Australia, Thailand, Peru, Switzerland, Indonesia | R/S | Recycled/Scrap, United States, Canada, Australia, Japan, Peru, Belgium, China, Indonesia, Thailand, Switzerland, Russian Federation | Recycled | Some are recyled/scrap sourced but not all. | 0 | Some are recycled or scrap sourced but not all. | Canada, Ru | Excludes Covered Countries and CAHRA | Canada, Russian Federation, Belgium, United States, Japan, China, Thailand, Bolivia, Australia, Peru, Switzerland, Indonesia | Canada, Russian Federation, Belgium, United States, China, Japan, Australia, Bolivia, Thailand, Peru, Switzerland, Indonesia | LR, R/S | Recycled etc. | Some are recyled/scrap sourced but not all. | Canada, Russia, Belgium, USA, Japan, China, Thailand, Bolivia, Australia, Switzerland, Peru, Indonesia, Recycled/Scrap | Excludes Covered Countries | Canada, Russia, Belgium, USA, Jap | Australia, Belgium, Benin, Bolivia (Plurinational State of), Canada, Chile, China, Colombia, Ghana, Guinea, Guyana, Indonesia, Japan, Peru, Recycled/Scrap, RussianFederation, Switzerland, Thailand, UnitedStates | Canada, Russia, Belgium, USA, Japan, China, Thailand, Bolivia, Australia, Switzerland, Peru, Indonesia, Recycled/Scrap | UNITED STATES OF AMERICA | Recycled/Scrap, United States, Canada, Australia, Japan, Peru, Belgium, China, Indonesia, Thailand, Switzerland, Russian Federation | Some are recycled or scrap sourced but not all. | Canada, Russian Federation, Belgium, United States, China, Japan, Australia, Thailand, Bolivia, Peru, Switzerland, Indonesia | Canada, Russian Federation, Belgium, United States, China, Japan, Bolivia, Thailand, Australia, Peru, Switzerland, Indonesia</t>
  </si>
  <si>
    <t>Hoboken, Antwerpen</t>
  </si>
  <si>
    <t>RCOI confirmed as per RMI. | 0 | Not disclosed per LBMA | recycled | Recycled | NA | RCOI confirmed per RMI | Not disclosed by supplier | Scrap and not disclosed by supplier | Umicore S.A. Business Unit Precious Metals Refining | recycled | Recycled, Scrap | RCOI confirmed as per RMI but not disclosed by LBMA | recycled | Approved by LBMA Good Delivery Sourcing, Not disclosed by supplier, Not disclosed per LBMA, RCOI confirmed per RMI, Recycled | Not disclosed per LBMA | Not disclosed by sup | RCOI Validated by RMI protocols | RCOI confirmed as per RMI. | Recycled, Scrap | 0 | RCOI confirmed as per RMI. | Recycled | Approved by LBMA Good Delivery Sourcing | RCOI confirmed per RMI | Recycled | RCOI confirmed as per RMI. | recycled | Umicore S.A. | Not disclosed per LBMA | RCOI confirmed as per RMI. | RCOI confirmed per RMI | See aggregated data below for LBMA Good Delivery Sourcing, Recycled, Scrap | RCOI confirmed as per RMI but not disclosed by LBMA | recycled | Recycled, Scrap | 0 | RCOI confirmed as per RMI. | Recycled | Approved by LBMA Good Delivery Sourcing | RCOI confirmed per RMI | Recycled | RCOI confirmed as per RMI. | recycled | Umicore S.A. Business Unit Precious Metals Refining | RCOI Validated by RMI | Not disclosed per LBMA | 0, BELGIUM, NA, No information, Not disclosed by supplier, Not disclosed per LBMA, RCOI confirmed as per RMI., RCOI confirmed per RMI, recycled, Recycled or scrap | recycled or scrap | Not disclosed per LBMA | Not disclosed | RCOI confirmed as per RMI but</t>
  </si>
  <si>
    <t>Argentina, Austria, Belgium, Brazil, Cambodia, Canada, Chile, China, Colombia, Ecuador, Ethiopia, Germany, Guyana, Hungary, India, Japan, Kazakhstan, Korea, Luxembourg, Malaysia, Mongolia, Myanmar, Namibia, Peru, Portugal, Recycled/Scrap, Taiwan | Canada, Japan, China, Bolivia | Not disclosed per LBMA | Recycled/Scrap, Japan, Canada, China, Belgium | RCOI confirmed as per RMI. | 0 | Not disclosed per LBMA | recycled | Canada, Japan, China, Bolivia | BELGIUM; UNKNOWN | NA | RCOI confirmed per RMI | Mineral sourcing not disclosed by LBMA | Argentina, Austr | recycled | Known Countries from which LBMA Good Delivery List Refiners Source - Mined  Material (Provided by LBMA) | RCOI confirmed as per RMI but not disclosed by LBMA | Recycled | Hoboken, Belgium | Argentina, Austria, Belgium, Brazil, Cambodia, Canada, Chile, Chi | Argentina, Austria, Belgium, Brazil, Cambodia, Canada, Chile, China, Colombia, Ecuador, Ethiopia, Germany, Guyana, Hungary, India, Japan, Kazakhstan, Korea, Luxembourg, Malaysia, Mongolia, Myanmar, Namibia, Peru, Portugal, Recycled/Scrap, Taiwan;Argentina | Known Countries from which LBMA Good Delivery List Refiners Source - Mined  Material (Provided by LBMA) | RCOI confirmed as per RMI. | Canada, China, Japan, Bolivia, Belgium, Recycled/Scrap | CFS certified | Canada, China, Japan, Bolivia, Belgium, Recycle | Argentina, Austria, Belgium, Brazil, Cambodia, Canada, Chile, China, Colombia, Ecuador, Germany, Guyana, Hungary, India, Japan, Kazakhstan, Luxembourg, Malaysia, Mongolia, Namibia, Peru, Portugal, Recycled/Scrap | Canada, China, Japan, Bolivia, Belgium, Recycled/Scrap | BELGIUM | Argentina, Austria, Belgium, Brazil, Cambodia, Canada, Chile, China, Colombia, Ecuador, Ethiopia, Germany, Guyana, Hungary, India, Japan, Kazakhstan, Korea, Luxembourg, Malaysia, Mongolia, Myanmar, Namibia, Peru, Portugal, Recycled/Scrap, Taiwan, Unknown, | Argentina, Austria, Belgium, Brazil, Cambodia, Canada, Chile, China, Colombia, Ecuador, Ethiopia, Germany, Guyana, Hungary, India, Japan, Kazakhstan, Korea, Luxembourg, Malaysia, Mongolia, Myanmar, Namibia, Peru, Portugal, Recycled/Scrap, Taiwan | Recycle | Recycled/Scrap, Japan, Canada, China, Belgium | Canada, China, Japan, Bolivia | Andorra, Argentina, Armenia, Australia, Austria, Azerbaijan, Bahamas, Barbados, Belarus, Belgium, Benin, Bolivia, Bosnia and Herzegovina, Botswana, Brazil, Bulgaria, Burkina Faso, Cambodia, Cameroon, Canada, Chile, China, Colombia, Croatia, Cyprus, Denmar</t>
  </si>
  <si>
    <t>Asan, Chungcheongnam-do</t>
  </si>
  <si>
    <t>LR, R/S | Recyled/Scrap | Recycled, Scrap | RCOI confirmed per RMI | Recycled or scrap, and mining not disclosed by supplier | Recycled, Scrap | Recycled/Scrap | RCOI confirmed per RMI, Recycled, Scrap | Recycled, Scrap | RCOI confirmed per RMI, Recycled, Scrap, Recyled/Scrap | LR, R/S | Recycled | Recycled, Scrap | 0 | Recyled/Scrap | Recyled/Scrap | Korea | Korea | Recyled/Scrap | Recycled, Scrap | 0 | Recyled/Scrap | Recyled/Scrap | Korea | LR, R/S | 0 | Recycled, Scrap | Recycled/Scrap, Recycled, Scrap | Recyled/Scrap | RCOI confirmed per RMI | LR, R/S, 0 | Recycled, Scrap | 0 | Recyled/Scrap | Recyled/Scrap | Korea | Korea | Recyled/Scrap | Recycled, Scrap | 0 | Recyled/Scrap | Recyled/Scrap | Korea | LR, R/S | 0 | Recycled, Scrap | 0, KOREA, REPUBLIC OF, LR, R/S, No information, RCOI confirmed per RMI, Recycled or scrap, and mining not disclosed by supplier, Recycled, Scrap, Recycled, Scrap | Recycled/Scrap, Recycled, Scrap | Recycled/Scrap | Recycled | Recycled, Scrap | Recycled/Sc</t>
  </si>
  <si>
    <t>Bolivia (Plurinational State of), Brazil, Canada, Chile, China, Indonesia, Japan, Korea, Malaysia, Mexico, Peru, Philippines, Recycled/Scrap, Russian Federation, Switzerland | Russian Federation, China, Brazil, Korea, Republic of, Mexico, Bolivia, Chile, Indonesia | R/S | Recycled/Scrap, Korea, China, Brazil, Indonesia, Chile, Mexico, Switzerland, Russian Federation | Excludes Covered Countries and CAHRA | Recyled/Scrap | Recycled, Scrap | Russian Federation, China, Korea, Republic of, Brazil, Mexico, Chile, Bolivia, Indon | Excludes Covered Countries and CAHRA | Excludes Covered Countries and CAHRA | R/S | Recycled/Scrap | 180 Unyong-ri, Dunpo-myeon, Asan-si, Chungcheongnam-do, South Korea | Recycled/Scrap Only | Bolivia (Plurinational State of), Brazil, Canada, Chile, China, Indonesia, Japan, Korea, Malaysia, Me | Russian Federation, China, Korea, Republic of, Brazil, Mexico, Chile, Bolivia, Indonesia | Bolivia (Plurinational State of), Brazil, Canada, Chile, China, Indonesia, Japan, Korea, Malaysia, Mexico, Peru, Philippines, Recycled/Scrap, Russian Federation, Switzerland;Bolivia(PlurinationalStateof), Brazil, Canada, Chile, China, Indonesia, Japan, Ma | R/S | Recyled/Scrap | Russia, China, Republic Of Korea, Brazil, Mexico, Chile, Bolivia, Indonesia, Recycled/Scrap, Switzerland | Recycled/Scrap Only | Russia, China, Republic Of Korea, Brazil, Mexico, Chile, Bolivia, Indonesia, Recycled/Scrap, Switzerland | Bolivia(PlurinationalStateof), Brazil, Canada, Chile, China, Indonesia, Japan, Malaysia, Mexico, Peru, Philippines, Recycled/Scrap, Switzerland | Russia, China, Republic Of Korea, Brazil, Mexico, Chile, Bolivia, Indonesia, Recycled/Scrap, Switzerland | KOREA, REPUBLIC OF | Bolivia (Plurinational State of), Brazil, Canada, Chile, China, Indonesia, Japan, Korea, Malaysia, Mexico, Peru, Philippines, Recycled/Scrap, Russian Federation, Switzerland, Recycled/Scrap Only, R/S | Recycled/Scrap | 180 Unyong-ri, Dunpo-myeon, Asan-si, | Bolivia (Plurinational State of), Brazil, Canada, Chile, China, Indonesia, Japan, Korea, Malaysia, Mexico, Peru, Philippines, Recycled/Scrap, Russian Federation, Switzerland | Recycled/Scrap, Korea, China, Brazil, Indonesia, Chile, Mexico, Switzerland, Ru | Recycled/Scrap, Korea, China, Brazil, Indonesia, Chile, Mexico, Switzerland, Russian Federation | Recycled, Scrap | Bolivia (Plurinational State of), Brazil, Canada, Chile, China, Indonesia, Japan, Korea, Malaysia, Mexico, Peru, Philippines, Recycled/Scrap, Russian Federation, Switzerland, Bolivia, Brazil, Canada, Chile, China, Indonesia, Japan, Malaysia, Mexico, Peru,</t>
  </si>
  <si>
    <t>Tongling,Anhui Sheng</t>
  </si>
  <si>
    <t>China, Germany, Japan, Recycled/Scrap | China | Not disclosed per LBMA | Recycled/Scrap, China, Japan, Germany | China | China, Germany, Japan, Recycled/Scrap | China, Recycled/Scrap, Japan, Germany, Vietnam | China, Germany, Japan, Recycled/Scrap | Recycled/Scrap, China, Japan, Germany | China | CHINA;China, Recycled/Scrap, Japan, Germany, Vietnam;No reason to believe sources from DRC or covered countries;Not disclosed per LBMA;Recycled/Scrap, China, Japan, Ge | China;China, Germany, Japan, Recycled/Scrap;Unknown | China, Recycled/Scrap, Japan, Germany, Vietnam | Smelter for further verification with supplier no later than Sept. 1, 2013 | China, Recycled/Scrap, Japan, Germany, Vietnam | China | Recycled/Scrap, China, Japan, Germany | China, Recycled/Scrap, Japan, Ge | CHINA | China, Germany, Japan, Recycled/Scrap, Due diligence results pending | China, Germany, Japan, Recycled/Scrap | Recycled/Scrap, China, Japan, Germany | China, Recycled/Scrap, Japan, Germany, Vietnam | China | China, Recycled/Scrap, Japan, Germany, Vietnam | Recycled/Scrap, China, Japan, Germany | China | China, Recycled/Scrap | Recycled/Scrap, China, Japan, Germany | CHINA;China, Recycled/Scrap, Japan, Germany, Vietnam;No reason to believe sources from DRC or covered countries;Not disclosed per LBMA;Recycled/Scrap, China, Japan, Germany;Recycled/Scrap, China, Japan, Germany, Canada, Viet Nam, Portugal, Russian Federat | China, Recycled/Scrap, Japan, Germany, Vietnam | China, China, Germany, Japan, Recycled/Scrap, China, Germany, Japan, Vietnam, Recycled/Scrap, China, Recycled/Scrap, Japan, Germany, Vietnam, Recycled/Scrap, China, Japan, Germany, Recycled/Scrap, China, Japan, Germany, Canada, Viet Nam, Portugal, Russian</t>
  </si>
  <si>
    <t>Kuki, Saitama</t>
  </si>
  <si>
    <t>See aggregated data below for LBMA Good Delivery Sourcing | RCOI confirmed as per RMI. | 0 | Not disclosed per LBMA | recycled | Recycled | NA | RCOI confirmed per RMI | Not disclosed by supplier | Recycled and mining not disclosed by supplier | Recycled | RCOI confirmed as per RMI but not disclosed by LBMA | Approved by LBMA Good Delivery Sourcing, Not disclosed by supplier, Not disclosed per LBMA, RCOI confirmed per RMI, Recycled | Not disclosed per LBMA | NO, Not disclosed by supplier, RCOI co | recycled | RCOI Validated by RMI protocols | RCOI confirmed as per RMI. | Recycled | 0 | RCOI confirmed as per RMI. | Approved by LBMA Good Delivery Sourcing | RCOI confirmed per RMI | RCOI confirmed as per RMI. | recycled | See aggregated data below for | Not disclosed per LBMA | RCOI confirmed as per RMI. | Recycled | RCOI confirmed per RMI | See aggregated data below for LBMA Good Delivery Sourcing, Recycled | RCOI confirmed as per RMI but not disclosed by LBMA, 0 | Recycled | 0 | RCOI confirmed as per RMI. | Approved by LBMA Good Delivery Sourcing | RCOI confirmed per RMI | RCOI confirmed as per RMI. | recycled | recycled | RCOI Validated by RMI protocols | RCOI confirmed as per RMI. | Recycled | 0 | RCOI confirmed | Not disclosed per LBMA | 0, JAPAN, No information, Not disclosed per LBMA, RCOI confirmed as per RMI., RCOI confirmed per RMI, Recycled, Recycled | Not disclosed per LBMA | Not disclosed | RCOI confirmed as per RMI but not disclosed by LBMA | Some are recycled or scrap sourced bu</t>
  </si>
  <si>
    <t>Angola, Argentina, Australia, Austria, Belgium, Brazil, Burundi, Cambodia, Canada, Chile, China, Germany, Hong Kong, Indonesia, Japan, Korea, Peru, Portugal, Recycled/Scrap, Russian Federation, United States | Canada, Hong Kong, United States, China, Japan, Australia, Chile, Peru | Not disclosed per LBMA | recycled | Recycled/Scrap, Japan, China, Canada, Australia, United States, Chile, Peru, Indonesia, Hong Kong | RCOI confirmed as per RMI. | 0 | Not disclosed per LBMA | recycled | Canada, Hong Kong, United States, Japan, China, Australia, Chile, Peru | Recycled or S | Known Countries from which LBMA Good Delivery List Refiners Source - Mined  Material (Provided by LBMA) | RCOI confirmed as per RMI but not disclosed by LBMA | Kuki, Saitama, Japan | Angola, Argentina, Australia, Austria, Belgium, Brazil, Burundi, Cambodi | Canada, Hong Kong, United States, Japan, China, Chile, Australia, Peru | Angola, Argentina, Australia, Austria, Belgium, Brazil, Burundi, Cambodia, Canada, Chile, China, Germany, Hong Kong, Indonesia, Japan, Korea, Peru, Portugal, Recycled/Scrap, Russian Federation, United States;Argentina, Australia, Austria, Belgium, Brazil, | Canada, Hong Kong, United States, Japan, China, Australia, Chile, Peru | Known Countries from which LBMA Good Delivery List Refiners Source - Mined  Material (Provided by LBMA) | RCOI confirmed as per RMI. | Recycled | Recycled/Scrap, Canada, China, USA, Japan, Australia, Chile, Peru, Indonesia | recycled | Smelter for further | Argentina, Australia, Austria, Belgium, Brazil, Cambodia, Canada, Chile, China, Germany, Hong Kong, Indonesia, Japan, Peru, Portugal, Recycled/Scrap, Russian Federation, United States of America | Recycled/Scrap, Canada, China, USA, Japan, Australia, Chile, Peru, Indonesia | JAPAN | Angola, Argentina, Australia, Austria, Belgium, Brazil, Burundi, Cambodia, Canada, Chile, China, Germany, Hong Kong, Indonesia, Japan, Korea, Peru, Portugal, Recycled/Scrap, Russian Federation, United States, Not disclosed per LBMA | RCOI confirmed as per | Angola, Argentina, Australia, Austria, Belgium, Brazil, Burundi, Cambodia, Canada, Chile, China, Germany, Hong Kong, Indonesia, Japan, Korea, Peru, Portugal, Recycled/Scrap, Russian Federation, United States | Recycled/Scrap, Japan, China, Canada, Austral | Recycled/Scrap, Japan, China, Canada, Australia, United States, Chile, Peru, Indonesia, Hong Kong | Canada, Hong Kong, United States, China, Japan, Chile, Australia, Peru | Angola, Argentina, Australia, Austria, Belgium, Brazil, Burundi, Cambodia, Canada, Chile, China, Germany, Hong Kong, Indonesia, Japan, Korea, Peru, Portugal, Recycled/Scrap, Russian Federation, United States, Australia, Canada, Chile, China, Hong Kong, In | Recycled or Scrap</t>
  </si>
  <si>
    <t>Shandong gold smelting Co., Ltd.</t>
  </si>
  <si>
    <t>Laizhou, Shandong Sheng</t>
  </si>
  <si>
    <t>See aggregated data below for LBMA Good Delivery Sourcing | RCOI confirmed as per RMI. | ND | 0 | Not disclosed per LBMA | Heraeus (Zhaoyuan) Precious Metal Materials Co.,Ltd.; Pangkal Pinang, Bangka Island Indonesia; Not disclosed by supplier; Three mountain island gold mining area; Heraeus(Zhaoyuan)Presious Meta | Sanshan  island   gold mine | RCOI confirmed as per RMI but not disclosed by LBMA | Approved by LBMA Good Delivery Sourcing, Not disclosed, Not disclosed per LBMA, RCOI confirmed per RMI, The Refinery of Shandong Gold Mining Co., Ltd. | Not disclosed per | No "recycled" or "scrap" | RCOI Validated by RMI protocols | RCOI confirmed as per RMI. | Sanshan  island   gold mine | 0 | RCOI confirmed as per RMI. | Heraeus (Zhaoyuan) Precious Metal Materials Co.,Ltd.; Pangkal Pinang, Bangka Island Indonesia; Not disclosed by supplier; Three m | Not disclosed per LBMA | RCOI confirmed as per RMI. | RCOI confirmed per RMI | See aggregated data below for LBMA Good Delivery Sourcing, Sanshan  island   gold mine | RCOI confirmed as per RMI but not disclosed by LBMA, 0 | Sanshan  island   gold mine | 0 | RCOI confirmed as per RMI. | Heraeus (Zhaoyuan) Precious Metal Materials Co.,Ltd.; Pangkal Pinang, Bangka Island Indonesia; Not disclosed by supplier; Three mountain island gold mining area; Heraeus(Zhaoyuan)Presious Meta | Not disclosed per LBMA | 0, CHINA, From Shandong Gold Mining Co., Ltd. | Not disclosed per LBMA | Pangkal Pinang, Bangka Island Indonesia | RCOI confirmed as per RMI but not disclosed by LBMA | Some are recycled or scrap sourced but not all. | RECYCLED | From Shandong Gold Mining</t>
  </si>
  <si>
    <t>Angola, Argentina, Australia, Austria, Brazil, Cambodia, Chile, China, Colombia, Democratic Republic of Congo, Ecuador, Guyana, Hungary, India, Indonesia, Japan, Kazakhstan, Korea, Luxembourg, Malaysia, Mongolia, Peru, Recycled/Scrap, United States | China, Peru | Not disclosed per LBMA | Recycled/Scrap, China, Peru, Indonesia, Japan, Australia, United States | RCOI confirmed as per RMI. | ND | 0 | Not disclosed per LBMA | China, Peru | INDONESIA; CHINA; UNKNOWN | China | CHINA | RCOI confirmed per RMI | From China | Angola, Argentina, Aus | Known Countries from which LBMA Good Delivery List Refiners Source - Mined  Material (Provided by LBMA) | RCOI confirmed as per RMI but not disclosed by LBMA | China, Peru | Laizhou, Yantai Prefecture, Shandong Province, China | Angola, Argentina, Austral | Angola, Argentina, Australia, Austria, Brazil, Cambodia, Chile, China, Colombia, Democratic Republic of Congo, Ecuador, Guyana, Hungary, India, Indonesia, Japan, Kazakhstan, Korea, Luxembourg, Malaysia, Mongolia, Peru, Recycled/Scrap, United States;Argent | No "recycled" or "scrap" | China | Known Countries from which LBMA Good Delivery List Refiners Source - Mined  Material (Provided by LBMA) | RCOI confirmed as per RMI. | China, Peru, Indonesia, Recycled/Scrap, Japan, Australia, USA | Smelter for further verification with supplier n | Argentina, Australia, Austria, Brazil, Cambodia, Chile, China, Colombia, Democratic Republic of the Congo, Ecuador, Guyana, Hungary, India, Indonesia, Japan, Kazakhstan, Luxembourg, Malaysia, Mongolia, Peru, Recycled/Scrap, United States of America | CHINA | Angola, Argentina, Australia, Austria, Brazil, Cambodia, Chile, China, Colombia, Democratic Republic of Congo, Ecuador, Guyana, Hungary, India, Indonesia, Japan, Kazakhstan, Korea, Luxembourg, Malaysia, Mongolia, Peru, Recycled/Scrap, United States, Not d | Angola, Argentina, Australia, Austria, Brazil, Cambodia, Chile, China, Colombia, Democratic Republic of Congo, Ecuador, Guyana, Hungary, India, Indonesia, Japan, Kazakhstan, Korea, Luxembourg, Malaysia, Mongolia, Peru, Recycled/Scrap, United States | Recy | Recycled/Scrap, China, Peru, Indonesia, Japan, Australia, United States | China, Peru, Indonesia, Recycled/Scrap, Japan, Australia, USA | Angola, Argentina, Australia, Austria, Brazil, Cambodia, Chile, China, Colombia, Democratic Republic of Congo, Ecuador, Guyana, Hungary, India, Indonesia, Japan, Kazakhstan, Korea, Luxembourg, Malaysia, Mongolia, Peru, Recycled/Scrap, United States, Austr</t>
  </si>
  <si>
    <t>Chengdu,Sichuan Sheng</t>
  </si>
  <si>
    <t>China, Japan, Mexico, Recycled/Scrap, Russian Federation, United States | Russian Federation, China | Not disclosed per LBMA | Recycled/Scrap, China, United States, Japan, Mexico, Russian Federation | Russian Federation, China | China, Japan, Mexico, Recycled/Scrap, Russian Federation, United States | Russia, China, Recycled/Scrap, USA, Japan, Mexico, China | China, Japan, Mexico, Recycled/Scrap, Russian Federation, United States | Recycled/Scrap, China, United States, Japan, Mexico, Russian Federation | Russian Federation, China | CHINA;No reason to believe sources from DRC or covered countries;Not disclosed | Brazil, China, Japan, Mexico, Recycled/Scrap, Russian Federation, United States;China, Japan, Mexico, Recycled/Scrap, Russian Federation, United States;Russian Federation, China;Unknown | Russia, China, Recycled/Scrap, USA, Japan, Mexico, China | Russian Federation, China | Recycled/Scrap, China, United States, Japan, Mexico, Russian Federation | Russia, China, Recycled/Scrap, USA, Japan, Mexico, China | Japan, Recycled/Scrap, Singapore, C | Brazil, China, Japan, Mexico, Recycled/Scrap, Russian Federation, United States | CHINA | China, Japan, Mexico, Recycled/Scrap, Russian Federation, United States | Recycled/Scrap, China, United States, Japan, Mexico, Russian Federation | Russia, China, Recycled/Scrap, USA, Japan, Mexico, China | Japan, Recycled/Scrap, Singapore, China, USA, Uz | Recycled/Scrap, China, United States, Japan, Mexico, Russian Federation | CHINA;No reason to believe sources from DRC or covered countries;Not disclosed per LBMA;Recycled/Scrap, China, United States, Japan, Mexico, Russian Federation;Recycled/Scrap, China, United States, Japan, Mexico, Russian Federation, Canada, Indonesia, Swi | Russia, China, Recycled/Scrap, USA, Japan, Mexico, China | China, China, Japan, Mexico, Russia, USA, recycled/scrap, China, Japan, Mexico, Recycled/Scrap, Russian Federation, United States, China, Japan, Mexico, Russia, USA, Recycled/Scrap, Recycled/Scrap, China, United States, Japan, Mexico, Russian Federation,</t>
  </si>
  <si>
    <t>Hiratsuka, Kanagawa</t>
  </si>
  <si>
    <t>See aggregated data below for LBMA Good Delivery Sourcing | recycled | recycled | Recycled | RCOI confirmed as per RMI. | Scrap | 0 | Not disclosed per LBMA | Gold (Au) | according to:  http://www.responsiblemineralsinitiative.org | RCOI confirmed per RMI | Recycled grain gold refined by Tanaka Kikinzoku Kogyo K.K | Recycled | Recycled | RCOI confirmed as per RMI but not disclosed by LBMA | Approved by LBMA Good Delivery Sourcing, Aumines, Not disclosed per LBMA, RCOI confirmed per RMI, recycled, Recycled grain gold refined by Tanaka Kikinzoku Kogyo K.K, Tanaka purchased gold m | recycled | Recycled | Japan | Aumines | recycled | RCOI Validated by RMI protocols | RCOI confirmed as per RMI. | Recycled | 0 | RCOI confirmed as per RMI. | Gold (Au) | Approved by LBMA Good Delivery Sourcing | RCOI confirmed per RMI | Gold (Au) | RCOI c | Not disclosed per LBMA | RCOI confirmed as per RMI. | Recycled | RCOI confirmed per RMI | See aggregated data below for LBMA Good Delivery Sourcing, Recycled | RCOI confirmed as per RMI but not disclosed by LBMA, 0 | Recycled | 0 | RCOI confirmed as per RMI. | Gold (Au) | Approved by LBMA Good Delivery Sourcing | RCOI confirmed per RMI | Gold (Au) | RCOI confirmed as per RMI. | recycled | Recycled | Japan | Recycled | recycled | recycled | Recycled | Japan | Aumines | | Tanaka purchased gold metal with ONLY the good
delivery brand, which London Bullion Market Association
(LBMA) approved as, from our supplier | Recycled</t>
  </si>
  <si>
    <t>Australia, Belgium, Brazil, Canada, Chile, China, Hong Kong, Indonesia, Japan, Kazakhstan, Malaysia, Mexico, Panama, Peru, Recycled/Scrap, Singapore, South Africa, Switzerland, Taiwan, United Kingdom, United States, Uzbekistan | Singapore, Hong Kong, United States, Japan, Uzbekistan, United Kingdom, Malaysia, Bolivia, Switzerland, Canada, Belgium, China, Mexico, South Africa, Australia, Chile, Indonesia | recycled | Not disclosed per LBMA | Recycled/Scrap, Japan, China, Australia, Switzerland, United States, Canada, Uzbekistan, Chile, Belgium, Malaysia, Mexico, Singapore, United Kingdom, Indonesia, South Africa, Brazil, Hong Kong | recycled | Recycled | RCOI confirmed as per RMI. | Scrap | 0 | Singapore, Hong Kong, United States, Japan, Uzbekistan, United Kingdom, Malaysia, Bolivia, Switzerland, Canada, Belgium, China, South Africa, Mexico, Chile, Australia, Indonesia | Australia, Belgium, Brazil, Canada, Chile, China, Hong Kong, Indonesia, Japan, Kazakhstan, Malaysia, Mexico, Panama, Peru, Recycled/Scrap, Singapore, South Africa, Switzerland, Taiwan, United Kingdom, United States, Uzbekistan;Australia, Belgium, Brazil, | Singapore, Hong Kong, United States, Japan, Uzbekistan, United Kingdom, Malaysia, Bolivia, Switzerland, Canada, Belgium, China, Mexico, South Africa, Chile, Australia, Indonesia | Australia, Belgium, Brazil, Canada, Chile, China, Hong Kong, Indonesia, Japan, Kazakhstan, Malaysia, Mexico, Panama, Peru, Recycled/Scrap, Singapore, South Africa, Switzerland, United States of America, Uzbekistan | JAPAN | Australia, Belgium, Brazil, Canada, Chile, China, Hong Kong, Indonesia, Japan, Kazakhstan, Malaysia, Mexico, Panama, Peru, Recycled/Scrap, Singapore, South Africa, Switzerland, Taiwan, United Kingdom, United States, Uzbekistan, Not disclosed per LBMA | RC | Australia, Belgium, Brazil, Canada, Chile, China, Hong Kong, Indonesia, Japan, Kazakhstan, Malaysia, Mexico, Panama, Peru, Recycled/Scrap, Singapore, South Africa, Switzerland, Taiwan, United Kingdom, United States, Uzbekistan | Recycled/Scrap, Japan, Chi | Recycled/Scrap, Japan, China, Australia, Switzerland, United States, Canada, Uzbekistan, Chile, Belgium, Malaysia, Mexico, Singapore, United Kingdom, Indonesia, South Africa, Brazil, Hong Kong | Tanaka purchased gold metal with ONLY the good
delivery brand, which London Bullion Market Association
(LBMA) approved as, from our supplier | Singapore, Hong Kong, United States, Japan, Uzbekistan, United Kingdom, Malaysia, Bolivia, Switzerland, Canada, Belgium, China, South Africa, Mexico, Australia, Chile, Indonesia | Japan, Recycled/Scrap, Singapore, China, USA, Uzbekistan, United Kingdom, Malaysia, Bolivia, Switzerland, Canada, Belgium, Mexico, South Africa, Chile, Australia, Indonesia, Brazil | Recycled | Recycled or Scrap</t>
  </si>
  <si>
    <t>Taoyuan,Taoyuan</t>
  </si>
  <si>
    <t>recycled | Unknown, Unknown, but some recycled/scrap</t>
  </si>
  <si>
    <t>China, Recycled/Scrap, Taiwan | Recycle/Scrap, China, Taiwan | Not disclosed per LBMA | Due diligence results pending | China, Recycled/Scrap, Taiwan | China, Recycled/Scrap, Taiwan | Recycle/Scrap, China, Taiwan | Due diligence results pending | Does not source from DRC or covered countries;Due diligence results pending;Recycle/Scrap, China, Taiwan;Unknown | Does not source from DRC or covered countries | China, Recycled/Scrap, Taiwan;Recycle/Scrap, China, Taiwan;Unknown | Recycle/Scrap, China, Taiwan | Due diligence results pending | China, Recycled/Scrap, Taiwan | TAIWAN, PROVINCE OF CHINA | China, Recycled/Scrap, Taiwan | Recycle/Scrap, China, Taiwan | Due diligence results pending | China, Recycled/Scrap, Taiwan | Recycle/Scrap, China, Taiwan | Due diligence results pending | China, Recycled/Scrap, Taiwan | Due diligence results pending | Does not source from DRC or covered countries;Due diligence results pending;Recycle/Scrap, China, Taiwan;Unknown | China, Recycled/Scrap, Taiwan, China, Taiwan, Recycled/Scrap, Due diligence results pending, Recycle/Scrap, China, Taiwan, Recycled/Scrap, China, Unknown, Unknown, but no reason to believe sources from covered countries</t>
  </si>
  <si>
    <t>Saijo,Ehime</t>
  </si>
  <si>
    <t>See aggregated data below for LBMA Good Delivery Sourcing | recycled | RCOI confirmed as per RMI. | 0 | Not disclosed per LBMA | Hishikari Mine | Hishikari Mine; Shizhuyuan Mine | Mr. Takase | Recycled | Nondisclosure | RCOI confirmed per RMI | Morenci, Cerro Verde, Sierra Gorda,Candelaria, Ojos del Salado, Hishik | Recycled, From Pogo Mine Morenci Mine Candelaria Mine Cerro Verde Mine Ojos del Salado Copper Mine Batu Hijau Mine Northparkes Mine Hishikari Mine | RCOI confirmed as per RMI but not disclosed by LBMA | Approved by LBMA Good Delivery Sourcing, Hishikari M | Hishikari Mine | Japan; Peru; Chile; Australia | Japan | Japan recycled | RCOI Validated by RMI protocols | RCOI confirmed as per RMI. | Recycled, From Pogo Mine Morenci Mine Candelaria Mine Cerro Verde Mine Ojos del Salado Copper Mine Batu Hijau Mine Nor | Hishikari, Not disclosed per LBMA | RCOI confirmed as per RMI. | Recycled | RCOI confirmed per RMI | See aggregated data below for LBMA Good Delivery Sourcing, Recycled, From Pogo Mine Morenci Mine Candelaria Mine Cerro Verde Mine Ojos del Salado Copper M | Recycled, From Pogo Mine Morenci Mine Candelaria Mine Cerro Verde Mine Ojos del Salado Copper Mine Batu Hijau Mine Northparkes Mine Hishikari Mine | 0 | RCOI confirmed as per RMI. | Hishikari Mine; Shizhuyuan Mine | Approved by LBMA Good Delivery Sourcing | Not disclosed per LBMA | 0, Cerro Verde Mine, Batu Hijau Mine, Candelaria Mine, Sierra Gorda, Recycled/Scrap, Ojos Del Salado, Hishikari Mine, Pogo Mine, Morenci Mine, Northparkes Mine, Ojos Del Salado Copper Mine, Toyo Smelter &amp;amp; Refinery, Hishikari, Hishikari Mine, Hishikari</t>
  </si>
  <si>
    <t>Argentina, Australia, Canada, Chile, China, Eritrea, Guinea, Hong Kong, India, Indonesia, Japan, Korea, Panama, Papua New Guinea, Peru, Philippines, Recycled/Scrap, Taiwan, United States | United States, Japan, Philippines, Australia, Chile, Indonesia | Not disclosed per LBMA | Japan
recycled | Recycled/Scrap, Japan, Chile, United States, Australia, Indonesia, Philippines, Peru | recycled | RCOI confirmed as per RMI. | 0 | Not disclosed per LBMA | Japan
recycled | United States, Japan, Philippines, Chile, Australia, Indonesia | CHINA; JAPAN; UNK | Known Countries from which LBMA Good Delivery List Refiners Source - Mined  Material (Provided by LBMA) | RCOI confirmed as per RMI but not disclosed by LBMA | United States, Philippines, Japan, Australia, Chile, Indonesia | Toyo, Saijo, Japan | Argentina | United States, Philippines, Japan, Chile, Australia, Indonesia | Argentina, Australia, Canada, Chile, China, Eritrea, Guinea, Hong Kong, India, Indonesia, Japan, Korea, Panama, Papua New Guinea, Peru, Philippines, Recycled/Scrap, Taiwan, United States;Argentina, Australia, Canada, Chile, China, Guinea, Hong Kong, India | United States, Japan, Philippines, Chile, Australia, Indonesia | Known Countries from which LBMA Good Delivery List Refiners Source - Mined  Material (Provided by LBMA) | RCOI confirmed as per RMI. | Recycled | Japan, Australia, Recycled/Scrap, USA, Chile | Japan
recycled | Smelter for further verification with supplie | Argentina, Australia, Canada, Chile, China, Guinea, Hong Kong, India, Indonesia, Japan, Panama, Papua New Guinea, Peru, Philippines, Recycled/Scrap, United States of America | JAPAN | Argentina, Australia, Canada, Chile, China, Eritrea, Guinea, Hong Kong, India, Indonesia, Japan, Korea, Panama, Papua New Guinea, Peru, Philippines, Recycled/Scrap, Taiwan, United States, Not disclosed per LBMA | RCOI confirmed as per RMI. | Recycled | RC | Argentina, Australia, Canada, Chile, China, Eritrea, Guinea, Hong Kong, India, Indonesia, Japan, Korea, Panama, Papua New Guinea, Peru, Philippines, Recycled/Scrap, Taiwan, United States | Recycled/Scrap, Japan, Chile, United States, Australia, Indonesia, | Recycled/Scrap, Japan, Chile, United States, Australia, Indonesia, Philippines, Peru | Japan, Australia, Recycled/Scrap, USA, Chile | Argentina, Australia, Canada, Chile, China, Eritrea, Guinea, Hong Kong, India, Indonesia, Japan, Korea, Panama, Papua New Guinea, Peru, Philippines, Recycled/Scrap, Taiwan, United States, Argentina, Australia, Canada, Chile, China, Eritrea, Guinea, Hong K</t>
  </si>
  <si>
    <t>Tainan City, Tainan</t>
  </si>
  <si>
    <t>See aggregated data below for LBMA Good Delivery Sourcing | RCOI confirmed as per RMI. | 0 | Not disclosed per LBMA | a. Tainan City, Taiwan | Recycled | recycled | RCOI confirmed per RMI | Not disclosed by supplier | Recycled | RCOI confirmed as per RMI but not disclosed by LBMA | Approved by LBMA Good Delivery Sourcing, Not disclosed, Not disclosed by supplier, Not disclosed per LBMA, RCOI confirmed per RMI, Recycled, Recycled &amp;amp; Scrap | Not disclosed per LBMA | N | Taiwan | RCOI Validated by RMI protocols | RCOI confirmed as per RMI. | Recycled | 0 | RCOI confirmed as per RMI. | a. Tainan City, Taiwan | Approved by LBMA Good Delivery Sourcing | RCOI confirmed per RMI | a. Tainan City, Taiwan | RCOI confirmed as per | Not disclosed per LBMA | RCOI confirmed as per RMI. | Recycled | RCOI confirmed per RMI | See aggregated data below for LBMA Good Delivery Sourcing, Recycled | RCOI confirmed as per RMI but not disclosed by LBMA, 0 | Recycled | 0 | RCOI confirmed as per RMI. | a. Tainan City, Taiwan | Approved by LBMA Good Delivery Sourcing | RCOI confirmed per RMI | a. Tainan City, Taiwan | RCOI confirmed as per RMI. | Taiwan | Taiwan | RCOI Validated by RMI protocols | RCOI confirme | Not disclosed per LBMA | 0, NA, No information, Not disclosed by supplier, Not disclosed by supplier | Recycle or Scrap | RCOI confirmed per RMI | Recycled, Not disclosed per LBMA, RCOI confirmed as per RMI., RCOI confirmed per RMI, recycled, Recycled | RCOI confirmed as per RMI</t>
  </si>
  <si>
    <t>Argentina, Austria, Belgium, Brazil, Cambodia, Canada, Chile, China, Colombia, Ecuador, Ethiopia, Germany, Guyana, Hungary, India, Japan, Kazakhstan, Korea, Luxembourg, Malaysia, Mongolia, Myanmar, Namibia, Peru, Portugal, Recycled/Scrap, Taiwan, United S | Myanmar, Cambodia, Malaysia, Kazakhstan, Portugal, Mongolia, Austria, Luxembourg, Brazil, Korea, Republic of, Guyana, Chile, Laos, Ecuador, Colombia, Argentina, Hungary, Japan, India, Canada, Belgium, Namibia, Taiwan, Peru, Germany, Ethiopia, Russian Fede | L1, R/S | Recycled/Scrap, China, Malaysia, Canada, Chile, Ecuador, Guyana, Peru, Korea, Japan, Brazil, Argentina, Austria, Cambodia, Hungary, Kazakhstan, Luxembourg, Mongolia, Myanmar, Portugal, Belgium, Ethiopia, Germany, India, Namibia, Colombia, United States, A | Myanmar, Cambodia, Malaysia, Kazakhstan, Portugal, Mongolia, Austria, Luxembourg, Guyana, Korea, Republic of, Brazil, Chile, Laos, Ecuador, Colombia, Argentina, Hungary, Japan, India, Canada, Belgium, Namibia, Taiwan, Peru, Ethiopia, Germany, Russian Fede | Argentina, Australia, Austria, Belgium, Brazil, Cambodia, Canada, Chile, China, Colombia, Ecuador, Egypt, Estonia, France, Germany, Guyana, Hong Kong, Hungary, India, Indonesia, Ireland, Israel, Japan, Kazakhstan, Luxembourg, Malaysia, Mongolia, Namibia, | Myanmar, Cambodia, Malaysia, Kazakhstan, Portugal, Austria, Mongolia, Luxembourg, Korea, Republic of, Guyana, Brazil, Chile, Laos, Ecuador, Colombia, Argentina, Hungary, Japan, India, Canada, Belgium, Namibia, Taiwan, Peru, Germany, Ethiopia, Russian Fede | TAIWAN, PROVINCE OF CHINA | Not disclosed per LBMA | Myanmar, Cambodia, Malaysia, Kazakhstan, Portugal, Austria, Mongolia, Luxembourg, Korea, Republic of, Guyana, Brazil, Chile, Laos, Colombia, Ecuador, Argentina, Hungary, Japan, India, Canada, Belgium, Namibia, Taiwan, Peru, Germany, Ethiopia, Russian Fede | Recycled/Scrap, China, Myanmar, Cambodia, Malaysia, Kazakhstan, Portugal, Austria, Mongolia, Luxembourg, Brazil, Republic Of Korea, Guyana, Chile, Laos, Colombia, Ecuador, Argentina, Hungary, Japan, India, Canada, Belgium, Namibia, Peru, Germany, Ethiopia | Argentina, Australia, Austria, Belgium, Bolivia, Brazil, Cambodia, Canada, Chile, China, Colombia, Czech Republic, Djibouti, Ecuador, Egypt, Estonia, Ethiopia, France, Germany, Guyana, Hungary, India, Indonesia, Ireland, Israel, Ivory Coast, Japan, Kazakh | Myanmar, Cambodia, Malaysia, Kazakhstan, Portugal, Mongolia, Austria, Luxembourg, Guyana, Korea, Republic of, Brazil, Chile, Laos, Colombia, Ecuador, Argentina, Hungary, Japan, India, Canada, Belgium, Namibia, Taiwan, Peru, Germany, Ethiopia, Russian Fede</t>
  </si>
  <si>
    <t>Shyolkovo, Moskovskaja oblast'</t>
  </si>
  <si>
    <t>RCOI confirmed per RMI | RCOI confirmed as per RMI. | RCOI confirmed per RMI | Not disclosed by supplier | RCOI confirmed as per RMI but not disclosed by LBMA | Not disclosed per LBMA | Approved by LBMA Good Delivery Sourcing;;Not disclosed per LBMA;Not disclosed per LBMA; RCOI confirmed as per CFSI but not disclosed by LBMA;RCOI co | Not disclosed by supplier | 0 | RCOI confirmed as per RMI. | Approved by LBMA Good Delivery Sourcing | RCOI confirmed per RMI | RCOI confirmed as per RMI. | Not disclosed by supplier | RCOI confirmed as per RMI but not disclosed by LBMA, RCOI confirmed as per RMI. | RCOI confirmed per RMI | Not disclosed per LBMA | Approved by LBMA Good Delivery Sourcing;;Not disclosed per LBMA;Not disclosed per LBMA; RCOI confirmed as per CFSI but not disclosed by LBMA;RCOI confirmed as per RMI;RCOI confirmed as per RMI.;RCOI confirmed per RMI | RCOI confirmed as per RMI.</t>
  </si>
  <si>
    <t>Argentina, Armenia, Australia, Austria, Brazil, Canada, Chile, China, Eritrea, Germany, Hong Kong, India, Indonesia, Japan, Kazakhstan, Korea, Mexico, Peru, Recycled/Scrap, Russian Federation, Singapore, South Africa, Switzerland, Taiwan, United States | Russian Federation, Taiwan, Germany | RCOI confirmed per RMI | Not disclosed per LBMA | Argentina, Armenia, Australia, Austria, Brazil, Canada, Chile, China, Eritrea, Germany, Hong Kong, India, Indonesia, Japan, Kazakhstan, Korea, Mexico, Peru, Recycled/Scrap, Russian Federation, Singapore, South Africa, Switzerland, Taiwan, United States | | Recycled/Scrap, Germany, United States, China, Indonesia, Russian Federation, Taiwan | RCOI confirmed as per RMI. | Russian Federation, Taiwan, Germany | RCOI confirmed per RMI | Argentina, Armenia, Australia, Austria, Brazil, Canada, Chile, China, Eritre | Known Countries from which LBMA Good Delivery List Refiners Source - Mined  Material (Provided by LBMA) | RCOI confirmed as per RMI but not disclosed by LBMA | Russian Federation, Taiwan, Germany | Shyolkovo, Russia | Argentina, Armenia, Australia, Austri | Argentina, Armenia, Australia, Austria, Azerbaijan, Botswana, Brazil, Bulgaria, Burkina Faso, Canada, Chile, China, Colombia, Cyprus, Dominica, Dominican Republic, Ecuador, Eritrea, Ethiopia, Fiji, Finland, Georgia, Germany, Ghana, Guatemala, Guinea, Guya | Known Countries from which LBMA Good Delivery List Refiners Source - Mined  Material (Provided by LBMA) | RCOI confirmed as per RMI. | Russia, China, Germany, Indonesia, USA, Recycled/Scrap | Russian Federation, Taiwan, Germany | Recycled/Scrap, Germany, | RUSSIAN FEDERATION | Argentina, Armenia, Australia, Austria, Brazil, Canada, Chile, China, Eritrea, Germany, Hong Kong, India, Indonesia, Japan, Kazakhstan, Korea, Mexico, Peru, Recycled/Scrap, Russian Federation, Singapore, South Africa, Switzerland, Taiwan, United States, K | Recycled/Scrap, Germany, United States, China, Indonesia, Russian Federation, Taiwan | Known Countries from which LBMA Good Delivery List Refiners Source - Mined  Material (Provided by LBMA) | 0 | Russia, China, Germany, Indonesia, USA, Recycled/Scrap | R | Recycled/Scrap, Germany, United States, China, Indonesia, Russian Federation, Taiwan | Approved by LBMA Good Delivery Sourcing;Conformant;Does not source from DRC or covered countries;LBMA Good Delivery Sourcing based on RMAP-RMI's RCOI data;Not disclosed per LBMA;RCOI confirmed as per RMI;RCOI confirmed as per RMI.;RCOI confirmed per RMI;R | RCOI confirmed as per RMI. | Russia, China, Germany, Indonesia, USA, Recycled/Scrap</t>
  </si>
  <si>
    <t>Chengdu, Sichuan Sheng</t>
  </si>
  <si>
    <t>See aggregated data below for LBMA Good Delivery Sourcing | RCOI confirmed as per RMI. | Not disclosed per LBMA | NA | RCOI confirmed per RMI | Not disclosed by supplier | Not disclosed by supplier | RCOI confirmed as per RMI but not disclosed by LBMA | Approved by LBMA Good Delivery Sourcing, Not disclosed by supplier, Not disclosed per LBMA, RCOI confirmed per RMI | Not disclosed per LBMA | Not disclosed by supplier, RCOI | RCOI confirmed as per RMI. | Not disclosed by supplier | 0 | RCOI confirmed as per RMI. | Approved by LBMA Good Delivery Sourcing | RCOI confirmed per RMI | RCOI confirmed as per RMI. | See aggregated data below for LBMA Good Delivery Sourcing | Not disclosed by supplier | RCOI confirmed as per RMI but not disclosed by LBMA, Not disclosed per LBMA | RCOI confirmed as per RMI. | RCOI confirmed per RMI | See aggregated data below for LBMA Good Delivery Sourcing | Not disclosed by supplier | 0 | RCOI confirmed as per RMI. | Approved by LBMA Good Delivery Sourcing | RCOI confirmed per RMI | RCOI confirmed as per RMI. | RCOI confirmed as per RMI. | Not disclosed by supplier | 0 | RCOI confirmed as per RMI. | Approved | Not disclosed per LBMA | 0, CHINA, No information, Not disclosed by supplier, Not disclosed by supplier | RCOI confirmed as per RMI but not disclosed by LBMA, Not disclosed by supplier | Sourced from Mines/Recyale/Scrap, Not disclosed per LBMA, Not disclosed per LBMA | Zhaoyuan c</t>
  </si>
  <si>
    <t>Argentina, Australia, Austria, Belgium, Brazil, Cambodia, Canada, Chile, China, Colombia, Ecuador, Egypt, Estonia, Ethiopia, France, Germany, Guyana, Hungary, India, Indonesia, Ireland, Korea, Mexico, Recycled/Scrap, Russian Federation, Switzerland | No known country of origin | Not disclosed per LBMA | Recycled/Scrap, China | RCOI confirmed as per RMI. | Not disclosed per LBMA | No known country of origin | CHINA; UNKNOWN | NA | RCOI confirmed per RMI | Mineral sourcing not disclosed by LBMA | Argentina, Australia, Austria, Belgium, Brazil, Cambodia, Ca | Known Countries from which LBMA Good Delivery List Refiners Source - Mined  Material (Provided by LBMA) | RCOI confirmed as per RMI but not disclosed by LBMA | 13#，SMES PARK,LONG TAN DU SHI ENDUSTRY CONCENTRATIVEDEVELOPMENT ZONE, THE 2ND SECTION OF THE 3R | Argentina, Australia, Austria, Belgium, Brazil, Cambodia, Canada, Chile, China, Colombia, Ecuador, Egypt, Estonia, Ethiopia, France, Germany, Guyana, Hungary, India, Indonesia, Ireland, Korea, Mexico, Recycled/Scrap, Russian Federation, Switzerland;Argent | Known Countries from which LBMA Good Delivery List Refiners Source - Mined  Material (Provided by LBMA) | RCOI confirmed as per RMI. | China, Recycled/Scrap | No known country of origin | Recycled/Scrap, China | RCOI confirmed per RMI | Known Countries fr | Argentina, Australia, Austria, Belgium, Brazil, Cambodia, Canada, Chile, China, Colombia, Ecuador, Egypt, Estonia, France, Germany, Guyana, Hungary, India, Indonesia, Ireland, Mexico, Recycled/Scrap, Russian Federation, Switzerland | China, Recycled/Scrap | CHINA | Argentina, Australia, Austria, Belgium, Brazil, Cambodia, Canada, Chile, China, Colombia, Ecuador, Egypt, Estonia, Ethiopia, France, Germany, Guyana, Hungary, India, Indonesia, Ireland, Korea, Mexico, Recycled/Scrap, Russian Federation, Switzerland, Unkno | Argentina, Australia, Austria, Belgium, Brazil, Cambodia, Canada, Chile, China, Colombia, Ecuador, Egypt, Estonia, Ethiopia, France, Germany, Guyana, Hungary, India, Indonesia, Ireland, Korea, Mexico, Recycled/Scrap, Russian Federation, Switzerland | Recy | Recycled/Scrap, China | Argentina, Armenia, Australia, Austria, Azerbaijan, Bahamas, Barbados, Belarus, Belgium, Benin, Bolivia, Bosnia and Herzegovina, Botswana, Brazil, Bulgaria, Burkina Faso, Cambodia, Cameroon, Canada, Chile, China, Colombia, Croatia, Cyprus, Denmark, Djibou</t>
  </si>
  <si>
    <t>Zhaoyuan, Shandong Sheng</t>
  </si>
  <si>
    <t>See aggregated data below for LBMA Good Delivery Sourcing | RCOI confirmed as per RMI. | 0 | Not disclosed per LBMA | no; Jinchiling Gold Mine; Jin Chi Ling Gold Mine; Not disclosed; Dayigezhuang Gold Mine, Jinchiling Gold Mine, Xiadian Gold Mine, Hedong Gold Mine, Jintingling Gold Mine and Chanzhuang;From Jinchil | From Jinchiling  Gold Mine,Kantfort,Roshan gold,Zhaoyuan gold wing ridge gold mine | RCOI confirmed as per RMI but not disclosed by LBMA | Approved by LBMA Good Delivery Sourcing, From Jinchiling  Gold Mine and Shandong zhaoyuan, Not disclosed per LBMA, R | Jinchiling Gold Mine | China | RCOI Validated by RMI protocols | RCOI confirmed as per RMI. | From Jinchiling  Gold Mine,Kantfort,Roshan gold,Zhaoyuan gold wing ridge gold mine | 0 | RCOI confirmed as per RMI. | no; Jinchiling Gold Mine; Jin Chi Ling Gold Mine; Not disclosed; D | From Jinchiling  Gold Mine,Kantfort,Roshan gold,Zhaoyuan gold wing ridge gold mine | RCOI confirmed as per RMI but not disclosed by LBMA, Not disclosed per LBMA | RCOI confirmed as per RMI. | RCOI confirmed per RMI | Jinchiling Gold Mine | See aggregated | From Jinchiling  Gold Mine,Kantfort,Roshan gold,Zhaoyuan gold wing ridge gold mine | 0 | RCOI confirmed as per RMI. | no; Jinchiling Gold Mine; Jin Chi Ling Gold Mine; Not disclosed; Dayigezhuang Gold Mine, Jinchiling Gold Mine, Xiadian Gold Mine, Hedong | Zhaoyuan</t>
  </si>
  <si>
    <t>Argentina, Austria, Belgium, Brazil, Cambodia, Canada, Chile, China, Colombia, Ecuador, Ethiopia, Germany, Guyana, Hungary, India, Japan, Kazakhstan, Korea, Luxembourg, Malaysia, Mongolia, Myanmar, Namibia, Peru, Recycled/Scrap, Taiwan, United States | United States, China, Japan | Not disclosed per LBMA | Recycled/Scrap, China, Japan, United States | RCOI confirmed as per RMI. | 0 | Not disclosed per LBMA | United States, China, Japan | CHINA; UNKNOWN | according to:  http://www.responsiblemineralsinitiative.org | China | the DRC or an adjoining country(co | Known Countries from which LBMA Good Delivery List Refiners Source - Mined  Material (Provided by LBMA) | RCOI confirmed as per RMI but not disclosed by LBMA | United States, China, Japan | Zhaoyuan City | Argentina, Austria, Belgium, Brazil, Cambodia, Ca | Argentina,  Austria,  Belgium,  Brazil,  Cambodia,  Canada,  Chile,  China,  Colombia,  Ecuador,  Germany,  Guyana,  Hungary,  India,  Indonesia,  Japan,  Kazakhstan,  Luxembourg,  Malaysia,  Mongolia,  Namibia,  Peru,  Recycled/Scrap,  Spain,  United Sta | China | Known Countries from which LBMA Good Delivery List Refiners Source - Mined  Material (Provided by LBMA) | RCOI confirmed as per RMI. | USA, China, Japan, Recycled/Scrap | United States, China, Japan | Recycled/Scrap, China, Japan, United States | | USA, China, Japan, Recycled/Scrap | CHINA | Argentina, Austria, Belgium, Brazil, Cambodia, Canada, Chile, China, Colombia, Ecuador, Ethiopia, Germany, Guyana, Hungary, India, Japan, Kazakhstan, Korea, Luxembourg, Malaysia, Mongolia, Myanmar, Namibia, Peru, Recycled/Scrap, Taiwan, United States, Due | Argentina, Austria, Belgium, Brazil, Cambodia, Canada, Chile, China, Colombia, Ecuador, Ethiopia, Germany, Guyana, Hungary, India, Japan, Kazakhstan, Korea, Luxembourg, Malaysia, Mongolia, Myanmar, Namibia, Peru, Recycled/Scrap, Taiwan, United States | Re | Recycled/Scrap, China, Japan, United States | Shandong</t>
  </si>
  <si>
    <t>China, Indonesia, Recycled/Scrap, Russian Federation, Spain | Russian Federation | Not disclosed per LBMA | China, Spain, Indonesia, Russian Federation | Russian Federation | China, Indonesia, Recycled/Scrap, Russian Federation, Spain | China, Russia, Spain, Indonesia | China, Indonesia, Recycled/Scrap, Russian Federation, Spain | China, Spain, Indonesia, Russian Federation | Russian Federation | CHINA;China, Russia, Spain, Indonesia;China, Spain, Indonesia, Russian Federation;China, Spain, Indonesia, Russian Federation, | China, Indonesia, Recycled/Scrap, Russian Federation, Spain;Russian Federation;Unknown | China, Russia, Spain, Indonesia | Russian Federation | China, Spain, Indonesia, Russian Federation | China, Russia, Spain, Indonesia | Myanmar, Cambodia, Malaysia, Kazakhstan, Portugal, Austria, Mongolia, Luxembourg, Guyana, Republic Of Korea, Brazil, Chi | CHINA | China, Indonesia, Recycled/Scrap, Russian Federation, Spain | China, Spain, Indonesia, Russian Federation | China, Russia, Spain, Indonesia | Myanmar, Cambodia, Malaysia, Kazakhstan, Portugal, Austria, Mongolia, Luxembourg, Guyana, Republic Of Korea, Braz | China, Spain, Indonesia, Russian Federation | CHINA;China, Russia, Spain, Indonesia;China, Spain, Indonesia, Russian Federation;China, Spain, Indonesia, Russian Federation, Recycled/Scrap, Argentina, Austria, Belgium, Brazil, Cambodia, Canada, Chile, Colombia, Ecuador, Ethiopia, Germany, Guyana, Hung | China, Russia, Spain, Indonesia | China, Indonesia, Recycled/Scrap, Russian Federation, Spain, China, Indonesia, Russia, Spain, China, Indonesia, Russia, Spain, Recycled/Scrap, China, Russia, Spain, Indonesia, China, Spain, Indonesia, Russian Federation, China, Spain, Indonesia, Russian F</t>
  </si>
  <si>
    <t>Madrid, Madrid, Comunidad de</t>
  </si>
  <si>
    <t>See aggregated data below for LBMA Good Delivery Sourcing | Scrap or recycled | RCOI confirmed as per RMI. | Not disclosed per LBMA | Scrap or recycled | RCOI confirmed per RMI | Not disclosed by supplier | Recycled, scrap | RCOI confirmed as per RMI but not disclosed by LBMA | Approved by LBMA Good Delivery Sourcing, Not disclosed by supplier, Not disclosed per LBMA, RCOI confirmed per RMI | Not disclosed per LBMA | Not disclosed by supplier, RCOI confirmed | RCOI confirmed as per RMI. | Recycled, scrap | 0 | RCOI confirmed as per RMI. | Approved by LBMA Good Delivery Sourcing | RCOI confirmed per RMI | Scrap or recycled | RCOI confirmed as per RMI. | See aggregated data below for LBMA Good Delivery Sourcing | | Not disclosed per LBMA | RCOI confirmed as per RMI. | RCOI confirmed per RMI | See aggregated data below for LBMA Good Delivery Sourcing, Recycled, scrap | RCOI confirmed as per RMI but not disclosed by LBMA, 0 | Recycled, scrap | 0 | RCOI confirmed as per RMI. | Approved by LBMA Good Delivery Sourcing | RCOI confirmed per RMI | Scrap or recycled | RCOI confirmed as per RMI. | RCOI confirmed as per RMI. | Recycled, scrap | 0 | RCOI confirmed as per RMI. | Approved | Not disclosed per LBMA | 0, No information, Not disclosed by supplier, Not disclosed per LBMA, RCOI confirmed as per RMI., RCOI confirmed per RMI, Recycled and Scrap, Recycled, scrap, Recycled, scrap | RCOI confirmed as per RMI but not disclosed by LBMA, scrap, Scrap or recycled</t>
  </si>
  <si>
    <t>Argentina, Austria, Belgium, Brazil, Cambodia, Canada, Chile, China, Colombia, Ecuador, Ethiopia, Germany, Guyana, Hungary, India, Indonesia, Japan, Kazakhstan, Korea, Luxembourg, Malaysia, Mongolia, Myanmar, Namibia, Netherlands, Peru, Portugal, Recycled | Spain | Not disclosed per LBMA | Mineral sourcing not disclosed per LBMA, Scrap or recycled | Recycled/Scrap, Spain, Netherlands, China, Argentina, Chile, Indonesia, Switzerland, Singapore, Ethiopia, Canada, Brazil, Portugal, Germany, Japan, Mongolia, India, Austria, Belgium, Cambodia, Colombia, Ecuador, Guyana, Hungary, Kazakhstan, Korea, Luxembo | Known Countries from which LBMA Good Delivery List Refiners Source - Mined  Material (Provided by LBMA) | RCOI confirmed as per RMI but not disclosed by LBMA | Madrid, Spain | Argentina, Austria, Belgium, Brazil, Cambodia, Canada, Chile, China, Colombia, | Argentina, Australia, Austria, Belgium, Brazil, Cambodia, Canada, Chile, China, Colombia, Ecuador, Egypt, Estonia, France, Germany, Guyana, Hungary, India, Indonesia, Ireland, Israel, Japan, Kazakhstan, Luxembourg, Malaysia, Mongolia, Namibia, Netherlands | Known Countries from which LBMA Good Delivery List Refiners Source - Mined  Material (Provided by LBMA) | RCOI confirmed as per RMI. | Myanmar, Cambodia, Malaysia, Kazakhstan, Portugal, Austria, Mongolia, Luxembourg, Guyana, Republic Of Korea, Brazil, Chi | SPAIN | Myanmar, Cambodia, Malaysia, Kazakhstan, Portugal, Austria, Mongolia, Luxembourg, Guyana, Republic Of Korea, Brazil, Chile, Laos, Ecuador, Colombia, Argentina, Hungary, Japan, India, Canada, Belgium, Namibia, China, Peru, Germany, Ethiopia, Russia, Singap | Argentina, Australia, Austria, Belgium, Bolivia, Brazil, Cambodia, Canada, Chile, China, Colombia, Czech Republic, Djibouti, Ecuador, Egypt, Estonia, Ethiopia, France, Germany, Guyana, Hungary, India, Indonesia, Ireland, Israel, Ivory Coast, Japan, Kazakh</t>
  </si>
  <si>
    <t>SAMWON METALS Corp.</t>
  </si>
  <si>
    <t>Changwon,Gyeongsangnam-do</t>
  </si>
  <si>
    <t>Korea | 0, Unknown, but some recycled/scrap</t>
  </si>
  <si>
    <t>Australia, Canada, China, Hong Kong, Indonesia, Korea, Recycled/Scrap, Sweden | Canada, Sweden, Hong Kong, China, Korea, Republic of, Australia | Not disclosed per LBMA | Recycled/Scrap, Korea, China, Canada, Australia, Sweden, Indonesia, Hong Kong | Canada, Sweden, Hong Kong, China, Korea, Republic of, Australia | Australia, Canada, China, Hong Kong, Indonesia, Korea, Recycled/Scrap, Sweden | Canada, Sweden, China, Republ | Australia, Canada, China, Hong Kong, Indonesia, Korea, Recycled/Scrap, Sweden | Recycled/Scrap, Korea, China, Canada, Australia, Sweden, Indonesia, Hong Kong | Canada, Sweden, Hong Kong, China, Korea, Republic of, Australia | Canada, Sweden, China, Republ | Australia, Canada, China, Hong Kong, Indonesia, Korea, Recycled/Scrap, Sweden;Canada, Sweden, Hong Kong, China, Korea, Republic of, Australia;Unknown | Canada, Sweden, China, Republic Of Korea, Australia, Recycled/Scrap, Indonesia | Canada, Sweden, Hong Kong, China, Korea, Republic of, Australia | Recycled/Scrap, Korea, China, Canada, Australia, Sweden, Indonesia, Hong Kong | Canada, Sweden, China, Repub | Canada, Sweden, China, Republic Of Korea, Australia, Recycled/Scrap, Indonesia | KOREA, REPUBLIC OF | Australia, Canada, China, Hong Kong, Indonesia, Korea, Recycled/Scrap, Sweden | Recycled/Scrap, Korea, China, Canada, Australia, Sweden, Indonesia, Hong Kong | Canada, Sweden, China, Republic Of Korea, Australia, Recycled/Scrap, Indonesia | Recycled/Scrap | Recycled/Scrap, Korea, China, Canada, Australia, Sweden, Indonesia, Hong Kong | Australia, Canada, China, Hong Kong, Indonesia, Korea, Recycled/Scrap, Sweden, Australia, Canada, China, Hong Kong, Indonesia, Republic of Korea, Sweden, Recycled/Scrap, Canada, Sweden, China, Republic Of Korea, Australia, Recycled/Scrap, Indonesia, Canad</t>
  </si>
  <si>
    <t>Namdong, Incheon-gwangyeoksi</t>
  </si>
  <si>
    <t>LR, R/S | Some are recycled/scrap sourced but not all. | RCOI confirmed per RMI | Recycled, Scrap | Recycled and mining not disclosed by supplier | Recycled, scrap | RCOI confirmed per RMI, Recycled, Scrap | Recycled, Scrap | RCOI confirmed per RMI, Recycled, Scrap, Recyled/Scrap | LR, R/S | 0 | Recyled/Scrap | Recycled, Scrap | Recyled/Scrap | Recyled/Scrap | 0 | Recyled/Scrap | Recycled, Scrap | Recyled/Scrap | LR, R/S | Recycled, scrap, Recycled, Scrap | Some are recycled/scrap sourced but not all. | RCOI confirmed per RMI | LR, R/S, 0 | 0 | Recyled/Scrap | Recycled, Scrap | Recyled/Scrap | Recyled/Scrap | 0 | Recyled/Scrap | Recycled, Scrap | Recyled/Scrap | LR, R/S | Recycled, Scrap | 0, KOREA, REPUBLIC OF, LR, R/S, No information, RCOI confirmed per RMI, Recycled and mining not disclosed by supplier, Recycled, Scrap, Recycled, Scrap | Recycled/Scrap | not available | Recycled, Scrap | Recycled/Scrap | Recycled, scrap | Recycled, scrap</t>
  </si>
  <si>
    <t>Australia, Bolivia (Plurinational State of), Brazil, Canada, China, Eritrea, Ethiopia, Germany, India, Indonesia, Japan, Korea, Mozambique, Namibia, Recycled/Scrap, Rwanda, Sierra Leone, Spain, Sweden, Thailand, United States, Zimbabwe | United States, Japan, Rwanda, Sierra Leone, Bolivia, Thailand, India, Canada, Mozambique, Namibia, China, Brazil, Korea, Republic of, Zimbabwe, Australia, Germany, Ethiopia | R/S | Recycled/Scrap, Korea, Canada, China, Japan, United States, Australia, Brazil, Ethiopia, Germany, India, Mozambique, Namibia, Rwanda, Sierra Leone, Thailand, Zimbabwe, Indonesia | Excludes Covered Countries and CAHRA | Some are recycled/scrap sourced but | United States, Japan, Rwanda, Sierra Leone, Thailand, Bolivia, India, Canada, Mozambique, Namibia, China, Brazil, Korea, Republic of, Zimbabwe, Australia, Germany, Ethiopia | Australia, Bolivia (Plurinational State of), Brazil, Canada, China, Eritrea, Ethiopia, Germany, India, Indonesia, Japan, Korea, Mozambique, Namibia, Recycled/Scrap, Rwanda, Sierra Leone, Spain, Sweden, Thailand, United States;Australia, Bolivia (Plurinati | United States, Japan, Rwanda, Sierra Leone, Thailand, Bolivia, India, Canada, Mozambique, China, Namibia, Korea, Republic of, Brazil, Zimbabwe, Australia, Germany, Ethiopia | Australia, Bolivia (Plurinational State of), Brazil, Canada, China, Eritrea, Ethiopia, Germany, India, Indonesia, Japan, Korea, Mozambique, Namibia, Recycled/Scrap, Rwanda, Sierra Leone, Spain, Sweden, Thailand, United States | KOREA, REPUBLIC OF | Australia, Bolivia (Plurinational State of), Brazil, Canada, China, Eritrea, Ethiopia, Germany, India, Indonesia, Japan, Korea, Mozambique, Namibia, Recycled/Scrap, Rwanda, Sierra Leone, Spain, Sweden, Thailand, United States, Zimbabwe, Recycled/Scrap Onl | Australia, Bolivia (Plurinational State of), Brazil, Canada, China, Eritrea, Ethiopia, Germany, India, Indonesia, Japan, Korea, Mozambique, Namibia, Recycled/Scrap, Rwanda, Sierra Leone, Spain, Sweden, Thailand, United States, Zimbabwe | Recycled/Scrap, K | Recycled/Scrap, Korea, Canada, China, Japan, United States, Australia, Brazil, Ethiopia, Germany, India, Mozambique, Namibia, Rwanda, Sierra Leone, Thailand, Zimbabwe, Indonesia | Recycled, Scrap | United States, Japan, Rwanda, Sierra Leone, Thailand, Bolivia, India, Canada, Mozambique, China, Namibia, Korea, Republic of, Brazil, Zimbabwe, Australia, Ethiopia, Germany | Republic Of Korea, Recycled/Scrap, USA, Japan, Rwanda, Sierra Leone, Bolivia, Thailand, India, Canada, Mozambique, Namibia, China, Brazil, Zimbabwe, Australia, Germany, Ethiopia, Indonesia | Australia, Bolivia (Plurinational State of), Brazil, Canada, China, Eritrea, Ethiopia, Germany, India, Indonesia, Japan, Korea, Mozambique, Namibia, Recycled/Scrap, Rwanda, Sierra Leone, Spain, Sweden, Thailand, United States, Zimbabwe, CID001555, Exclude | United States, Japan, Rwanda, Sierra Leone, Thailand, Bolivia, India, Canada, Mozambique, China, Namibia, Brazil, Korea, Republic of, Zimbabwe, Australia, Germany, Ethiopia</t>
  </si>
  <si>
    <t>Williston,North Dakota</t>
  </si>
  <si>
    <t>Brazil, Canada, China, Eritrea, Mexico, Portugal, Recycled/Scrap, Russian Federation, Thailand, United States | Canada, Russian Federation, United States, China, Brazil, Mexico, Portugal | Not disclosed per LBMA | Recycled/Scrap, United States, Canada, China, Brazil, Portugal, Mexico, Thailand, Russian Federation | Canada, Russian Federation, United States, China, Brazil, Mexico, Portugal | Brazil, Canada, China, Eritrea, Mexico, Portugal, Recycled/Scrap, Russian F | Brazil, Canada, China, Eritrea, Mexico, Portugal, Recycled/Scrap, Russian Federation, Thailand, United States | Recycled/Scrap, United States, Canada, China, Brazil, Portugal, Mexico, Thailand, Russian Federation | Canada, Russian Federation, United State | Brazil, Canada, China, Eritrea, Mexico, Portugal, Recycled/Scrap, Russian Federation, Thailand, United States;Canada, Russian Federation, United States, China, Brazil, Mexico, Portugal;Unknown | Canada, Russia, USA, China, Brazil, Mexico, Portugal, Recycled/Scrap, Thailand | Smelter for further verification with supplier no later than Sept. 1, 2013 | Canada, Russia, USA, China, Brazil, Mexico, Portugal, Recycled/Scrap, Thailand | Canada, Russian | Canada, Russia, USA, China, Brazil, Mexico, Portugal, Recycled/Scrap, Thailand | UNITED STATES OF AMERICA | Brazil, Canada, China, Eritrea, Mexico, Portugal, Recycled/Scrap, Russian Federation, Thailand, United States | Recycled/Scrap, United States, Canada, China, Brazil, Portugal, Mexico, Thailand, Russian Federation | Canada, Russia, USA, China, Brazil, Mexi | Recycled/Scrap, United States, Canada, China, Brazil, Portugal, Mexico, Thailand, Russian Federation</t>
  </si>
  <si>
    <t>Ottawa, Ontario</t>
  </si>
  <si>
    <t>See aggregated data below for LBMA Good Delivery Sourcing | From various mines, scrap recyclers | RCOI confirmed as per RMI. | 0 | Not disclosed per LBMA | TMAC Resources' mine, Meadowbank mine; Recycled; unknown | according to:  http://www.responsiblemineralsinitiative.org | David Madge | From various mines, scrap recyclers | RCOI confirmed per RMI | | Recycled, Scrap and mines | RCOI confirmed as per RMI but not disclosed by LBMA | Approved by LBMA Good Delivery Sourcing and RJC Sourcing, Not disclosed, Not disclosed by supplier, Not disclosed per LBMA, RCOI confirmed per RMI | Not disclosed per LBMA | | Canada | RCOI Validated by RMI protocols | RCOI confirmed as per RMI. | Recycled, Scrap and mines | 0 | RCOI confirmed as per RMI. | TMAC Resources' mine, Meadowbank mine; Recycled; unknown | Approved by LBMA Good Delivery Sourcing and RJC Sourcing | RCOI | Not disclosed per LBMA | RCOI confirmed as per RMI. | RCOI confirmed per RMI | See aggregated data below for LBMA Good Delivery Sourcing, Recycled, Scrap and mines | RCOI confirmed as per RMI but not disclosed by LBMA, 0 | Recycled, Scrap and mines | 0 | RCOI confirmed as per RMI. | TMAC Resources' mine, Meadowbank mine; Recycled; unknown | Approved by LBMA Good Delivery Sourcing and RJC Sourcing | RCOI confirmed per RMI | From various mines, scrap recyclers | TMAC Resource | Not disclosed per LBMA | 0, CANADA, L1 and Recycled | From various mines, scrap recyclers | L1 | Not disclosed per LBMA | Not Disclosed per LBMA | Recycled | RCOI confirmed as per RMI but not disclosed by LBMA | Some are recycled or scrap sourced but not all. | From various mines</t>
  </si>
  <si>
    <t>Argentina, Austria, Belgium, Brazil, Cambodia, Canada, Chile, China, Colombia, Ecuador, Ethiopia, Germany, Guyana, Hungary, India, Japan, Kazakhstan, Korea, Luxembourg, Malaysia, Mexico, Namibia, Peru, Recycled/Scrap, Suriname, Switzerland, United States | Canada, United States, Japan, Guyana, Mexico, Suriname, Chile, Peru, Switzerland, Germany | Not disclosed per LBMA | Mineral sourcing not disclosed per LBMA, Canada, Suriname, Guyana, and recycled and scrap | Recycled/Scrap, Canada, Guyana, Suriname, United States, Peru, Japan, Chile, Germany, Switzerland, Mexico, China | RCOI confirmed as per RMI. | 0 | Not disclosed per LBMA | Canada, United States, Japan, Guyana, Mexico, Suriname, Chile, Switzerland, Peru, | Known Countries from which LBMA Good Delivery List Refiners Source - Mined  Material (Provided by LBMA) | RCOI confirmed as per RMI but not disclosed by LBMA | CANADA | Canada, United States, Japan, Guyana, Mexico, Suriname, Chile, Peru, Switzerland, Germ | Argentina, Austria, Belgium, Brazil, Cambodia, Canada, Chile, China, Colombia, Ecuador, Ethiopia, Germany, Guyana, Hungary, India, Japan, Kazakhstan, Korea, Luxembourg, Malaysia, Mexico, Namibia, Peru, Recycled/Scrap, Suriname, Switzerland, United States; | Canada, United States, Japan, Guyana, Mexico, Suriname, Chile, Switzerland, Peru, Germany | Known Countries from which LBMA Good Delivery List Refiners Source - Mined  Material (Provided by LBMA) | RCOI confirmed as per RMI. | Canada, Recycled/Scrap, Suriname, Guyana, Switzerland, Chile, Germany, Peru, USA, Mexico, Japan, China | CFS certified | | Argentina, Austria, Belgium, Brazil, Cambodia, Canada, Chile, China, Colombia, Ecuador, Germany, Guyana, Hungary, India, Japan, Kazakhstan, Luxembourg, Malaysia, Mexico, Namibia, Peru, Recycled/Scrap, Suriname, Switzerland, United States of America | Canada, Recycled/Scrap, Suriname, Guyana, Switzerland, Chile, Germany, Peru, USA, Mexico, Japan, China | CANADA | Argentina, Austria, Belgium, Brazil, Cambodia, Canada, Chile, China, Colombia, Ecuador, Ethiopia, Germany, Guyana, Hungary, India, Japan, Kazakhstan, Korea, Luxembourg, Malaysia, Mexico, Namibia, Peru, Recycled/Scrap, Suriname, Switzerland, United States, | Recycled/Scrap, Canada, Guyana, Suriname, United States, Peru, Japan, Chile, Germany, Switzerland, Mexico, China | Argentina, Armenia, Australia, Austria, Azerbaijan, Bahamas, Barbados, Belarus, Belgium, Benin, Bolivia, Bosnia and Herzegovina, Botswana, Brazil, Bulgaria, Burkina Faso, Cambodia, Cameroon, Canada, Chile, China, Colombia, Croatia, Cyprus, Denmark, Djibou</t>
  </si>
  <si>
    <t>Germiston, Gauteng</t>
  </si>
  <si>
    <t>See aggregated data below for LBMA Good Delivery Sourcing | RCOI confirmed as per RMI. | Not disclosed per LBMA | Rand Refinery (Pty) Ltd; Rand Refinery (Pty) Ltd;M | RCOI confirmed per RMI | Not disclosed by supplier | Not disclosed by supplier | RCOI confirmed as per RMI but not disclosed by LBMA | Approved by LBMA Good Delivery Sourcing, Not disclosed by supplier, Not disclosed per LBMA, RCOI confirmed per RMI | Not disclosed per LBMA | Not disclosed by supplier, RCOI | RCOI confirmed as per RMI. | Not disclosed by supplier | 0 | RCOI confirmed as per RMI. | Rand Refinery (Pty) Ltd; Rand Refinery (Pty) Ltd;M | Approved by LBMA Good Delivery Sourcing | RCOI confirmed per RMI | Rand Refinery (Pty) Ltd; Rand Refinery (Pty) | Not disclosed by supplier | RCOI confirmed as per RMI but not disclosed by LBMA, Not disclosed per LBMA | RCOI confirmed as per RMI. | RCOI confirmed per RMI | See aggregated data below for LBMA Good Delivery Sourcing, 0 | Not disclosed by supplier | 0 | RCOI confirmed as per RMI. | Rand Refinery (Pty) Ltd; Rand Refinery (Pty) Ltd;M | Approved by LBMA Good Delivery Sourcing | RCOI confirmed per RMI | Rand Refinery (Pty) Ltd; Rand Refinery (Pty) Ltd;M | RCOI confirmed as per | Not disclosed per LBMA</t>
  </si>
  <si>
    <t>Australia, Austria, Belgium, Brazil, Canada, China, Democratic Republic of Congo, Germany, Ghana, Guinea, Hong Kong, Jersey, Malaysia, Mali, Mozambique, Namibia, Papua New Guinea, Philippines, Recycled/Scrap, South Africa, Switzerland, Tanzania, United St | DRC- Congo (Kinshasa), Papua New Guinea, Hong Kong, Guinea, Philippines, Tanzania, Ghana, Malaysia, Switzerland, Canada, Austria, Mozambique, Mali, Namibia, China, South Africa, Jersey, Australia, Germany | Not disclosed per LBMA | Recycled/Scrap, South Africa, Switzerland, China, Canada, Austria, Malaysia, Philippines, Australia, Germany, Namibia, Ghana, Guinea, Mali, Mozambique, Papua New Guinea, Tanzania, United States, Belgium, Brazil, Hong Kong, Democratic Republic of Congo, Je | DRC- Congo (Kinshasa), Papua New Guinea, Hong Kong, Guinea, Philippines, Tanzania, Malaysia, Ghana, Switzerland, Canada, Austria, Mozambique, Mali, China, Namibia, South Africa, Jersey, Australia, Germany | DRC- Congo (Kinshasa), Papua New Guinea, Hong Kong, Guinea, Philippines, Tanzania, Ghana, Malaysia, Switzerland, Canada, Austria, Mozambique, Mali, China, Namibia, South Africa, Jersey, Australia, Germany | Australia, Austria, Belgium, Brazil, Canada, China, Democratic Republic of the Congo, Germany, Ghana, Guinea, Hong Kong, Malaysia, Mali, Namibia, Papua New Guinea, Philippines, Recycled/Scrap, South Africa, Switzerland, Tanzania, United States of America | DRC or an adjoining country (Covered Countries), Papua New Guinea, China, Philippines, Tanzania, Ghana, Malaysia, Switzerland, Canada, Austria, Mozambique, Mali, Namibia, South Africa, USA, Australia, Germany, Belgium, Brazil, Recycled/Scrap | SOUTH AFRICA</t>
  </si>
  <si>
    <t>La Chaux-de-Fonds, Neuchâtel</t>
  </si>
  <si>
    <t>See aggregated data below for LBMA Good Delivery Sourcing | Not disclosed by supplier | RCOI confirmed as per RMI. | Not disclosed per LBMA | Tumipampa, Anta, Casaden | Not disclosed by supplier | RCOI confirmed per RMI | Dynacor plant in Chala, Peru | RCOI confirmed as per RMI but not disclosed by LBMA | Approved by LBMA Good Delivery Sourcing, Not disclosed by supplier, Not disclosed per LBMA, RCOI confirmed per RMI | Not disclosed per LBMA | Not disclosed by supplier, R | RCOI confirmed as per RMI. | Dynacor plant in Chala, Peru | 0 | RCOI confirmed as per RMI. | Approved by LBMA Good Delivery Sourcing | RCOI confirmed per RMI | Not disclosed by supplier | Tumipampa, Anta, Casaden | RCOI confirmed as per RMI. | See aggrega | Dynacor plant in Chala, Peru | RCOI confirmed as per RMI but not disclosed by LBMA, Not disclosed per LBMA | RCOI confirmed as per RMI. | RCOI confirmed per RMI | See aggregated data below for LBMA Good Delivery Sourcing, 0 | Dynacor plant in Chala, Peru | 0 | RCOI confirmed as per RMI. | Approved by LBMA Good Delivery Sourcing | RCOI confirmed per RMI | Not disclosed by supplier | Tumipampa, Anta, Casaden | RCOI confirmed as per RMI. | RCOI confirmed as per RMI. | Dynacor pla | Not disclosed per LBMA | 0, confidential, Dynacor plant in Chala, Peru, Dynacor plant in Chala, Peru | Not disclosed by supplier | Not disclosed per LBMA | RCOI confirmed as per RMI but not disclosed by LBMA | Not disclosed by supplier | Dynacor plant in Chala, Peru | RCOI confir</t>
  </si>
  <si>
    <t>Andorra, Argentina, Australia, Austria, Belgium, Brazil, Cambodia, Canada, Chile, China, Colombia, Djibouti, Ecuador, Egypt, Estonia, Ethiopia, France, Germany, India, Indonesia, Mozambique, Peru, Recycled/Scrap, Sierra Leone, Switzerland, United States | Canada, Mozambique, Australia, Switzerland | Not disclosed per LBMA | Mineral sourcing not disclosed per LBMA, Not disclosed by supplier | Recycled/Scrap, Switzerland, Australia, Canada, Mozambique, Peru, Indonesia, China, Brazil, Ethiopia | RCOI confirmed as per RMI. | Not disclosed per LBMA | Canada, Mozambique, Australia, Switzerland | INDONESIA; UNKNOWN; PERU | Mineral sourcing not discl | Known Countries from which LBMA Good Delivery List Refiners Source - Mined  Material (Provided by LBMA) | RCOI confirmed as per RMI but not disclosed by LBMA | La Chaux-de-Fonds, Switzerland | Andorra, Argentina, Australia, Austria, Belgium, Brazil, Cambo | Andorra, Argentina, Australia, Austria, Belgium, Brazil, Cambodia, Canada, Chile, China, Colombia, Djibouti, Ecuador, Egypt, Estonia, Ethiopia, France, Germany, India, Indonesia, Mozambique, Peru, Recycled/Scrap, Sierra Leone, Switzerland, United States;A | Known Countries from which LBMA Good Delivery List Refiners Source - Mined  Material (Provided by LBMA) | RCOI confirmed as per RMI. | Canada, Mozambique, Australia, Switzerland, Peru, Recycled/Scrap, Brazil, Ethiopia, China, Russia, Indonesia | Canada, M | Andorra, Argentina, Australia, Austria, Belgium, Brazil, Cambodia, Canada, Chile, China, Colombia, Ecuador, Egypt, Estonia, France, Germany, India, Indonesia, Peru, Recycled/Scrap, Switzerland, United States of America | SWITZERLAND | Andorra, Argentina, Australia, Austria, Belgium, Brazil, Cambodia, Canada, Chile, China, Colombia, Djibouti, Ecuador, Egypt, Estonia, Ethiopia, France, Germany, India, Indonesia, Mozambique, Peru, Recycled/Scrap, Sierra Leone, Switzerland, United States, | Andorra, Argentina, Australia, Austria, Belgium, Brazil, Cambodia, Canada, Chile, China, Colombia, Djibouti, Ecuador, Egypt, Estonia, Ethiopia, France, Germany, India, Indonesia, Mozambique, Peru, Recycled/Scrap, Sierra Leone, Switzerland, United States | | Recycled/Scrap, Switzerland, Australia, Canada, Mozambique, Peru, Indonesia, China, Brazil, Ethiopia | Canada, Mozambique, Australia, Switzerland, Peru, Recycled/Scrap, Brazil, Ethiopia, China, Russia, Indonesia</t>
  </si>
  <si>
    <t>Jakarta, Jakarta Raya</t>
  </si>
  <si>
    <t>See aggregated data below for LBMA Good Delivery Sourcing | RCOI confirmed as per RMI. | Not disclosed per LBMA | Sawahlunto, Muaraenim and Samarinda. Pongkor, West Java and Cibaliung, Banten | RCOI confirmed per RMI | Not disclosed by supplier | Sawahlunto, Muaraenim and Samarinda. | RCOI confirmed as per RMI but not disclosed by LBMA | Approved by LBMA Good Delivery Sourcing, Not disclosed by supplier, Not disclosed per LBMA, RCOI confirmed per RMI | Not disclosed per LBMA | Not disclosed by sup | RCOI confirmed as per RMI. | Sawahlunto, Muaraenim and Samarinda. | 0 | RCOI confirmed as per RMI. | Approved by LBMA Good Delivery Sourcing | RCOI confirmed per RMI | Sawahlunto, Muaraenim and Samarinda. Pongkor, West Java and Cibaliung, Banten | RCOI co | Not disclosed per LBMA | RCOI confirmed as per RMI. | RCOI confirmed per RMI | See aggregated data below for LBMA Good Delivery Sourcing, Sawahlunto, Muaraenim and Samarinda. | RCOI confirmed as per RMI but not disclosed by LBMA | Sawahlunto, Muaraenim and Samarinda. | 0 | RCOI confirmed as per RMI. | Approved by LBMA Good Delivery Sourcing | RCOI confirmed per RMI | Sawahlunto, Muaraenim and Samarinda. Pongkor, West Java and Cibaliung, Banten | RCOI confirmed as per RMI. | RCOI co | Not disclosed per LBMA | 0, CHINA | Sawahlunto, Muaraenim and Samarinda. | Not disclosed per LBMA | RCOI confirmed as per RMI but not disclosed by LBMA | Not disclosed by supplier | CHINA | Sawahlunto, Muaraenim and Samarinda. | RCOI confirmed as per CFSI but not disclosed by LBM</t>
  </si>
  <si>
    <t>Argentina, Australia, Austria, Belgium, Brazil, Cambodia, Canada, Chile, China, Colombia, Ecuador, Ethiopia, Germany, Guyana, Hungary, India, Indonesia, Japan, Kazakhstan, Korea, Malaysia, Peru, Recycled/Scrap, South Africa, Switzerland, United States | Canada, Brazil, Malaysia, Australia, Chile, Bolivia, Peru, Switzerland, Ethiopia, Germany, Indonesia | Not disclosed per LBMA | Recycled/Scrap, Indonesia, Brazil, Canada, Peru, Chile, Germany, Malaysia, Ethiopia, Switzerland, Australia, China, United States, South Africa | RCOI confirmed as per RMI. | Not disclosed per LBMA | Canada, Brazil, Malaysia, Bolivia, Australia, Chile, Sw | Canada, Brazil, Malaysia, Bolivia, Chile, Australia, Peru, Switzerland, Germany, Ethiopia, Indonesia | Argentina, Australia, Austria, Belgium, Brazil, Cambodia, Canada, Chile, China, Colombia, Ecuador, Ethiopia, Germany, Guyana, Hungary, India, Indonesia, Japan, Kazakhstan, Korea, Malaysia, Peru, Recycled/Scrap, South Africa, Switzerland, United States;Arg | Canada, Brazil, Malaysia, Chile, Australia, Bolivia, Peru, Switzerland, Germany, Ethiopia, Indonesia | Known Countries from which LBMA Good Delivery List Refiners Source - Mined  Material (Provided by LBMA) | RCOI confirmed as per RMI. | Canada, Brazil, Malaysia, Australia, Bolivia, Chile, Switzerland, Peru, Ethiopia, Germany, Indonesia, Recycled/Scrap, Ch | Argentina, Australia, Austria, Belgium, Brazil, Cambodia, Canada, Chile, China, Colombia, Ecuador, Germany, Guyana, Hungary, India, Indonesia, Japan, Kazakhstan, Malaysia, Peru, Recycled/Scrap, South Africa, Switzerland, United States of America | Canada, Brazil, Malaysia, Australia, Bolivia, Chile, Switzerland, Peru, Ethiopia, Germany, Indonesia, Recycled/Scrap, China, Russia, South Africa, USA | INDONESIA | Argentina, Australia, Austria, Belgium, Brazil, Cambodia, Canada, Chile, China, Colombia, Ecuador, Ethiopia, Germany, Guyana, Hungary, India, Indonesia, Japan, Kazakhstan, Korea, Malaysia, Peru, Recycled/Scrap, South Africa, Switzerland, United States, Un | Argentina, Australia, Austria, Belgium, Brazil, Cambodia, Canada, Chile, China, Colombia, Ecuador, Ethiopia, Germany, Guyana, Hungary, India, Indonesia, Japan, Kazakhstan, Korea, Malaysia, Peru, Recycled/Scrap, South Africa, Switzerland, United States | R | Recycled/Scrap, Indonesia, Brazil, Canada, Peru, Chile, Germany, Malaysia, Ethiopia, Switzerland, Australia, China, United States, South Africa | Canada, Brazil, Malaysia, Chile, Bolivia, Australia, Switzerland, Peru, Ethiopia, Germany, Indonesia | Argentina, Australia, Austria, Belgium, Brazil, Cambodia, Canada, Chile, China, Colombia, Ecuador, Ethiopia, Germany, Guyana, Hungary, India, Indonesia, Japan, Kazakhstan, Korea, Malaysia, Peru, Recycled/Scrap, South Africa, Switzerland, United States, Au</t>
  </si>
  <si>
    <t>Kasimov, Ryazanskaya oblast'</t>
  </si>
  <si>
    <t>RCOI confirmed as per RMI. | Not disclosed by supplier | RCOI confirmed per RMI | Not disclosed by supplier | RCOI confirmed as per RMI but not disclosed by LBMA | Not disclosed per LBMA | Approved by LBMA Good Delivery Sourcing;;Not disclosed per LBMA;RCOI confirmed as per RMI;RCOI confirmed as per RMI.;RCOI confirmed per RMI | Not di | Not disclosed by supplier | 0 | RCOI confirmed as per RMI. | Approved by LBMA Good Delivery Sourcing | RCOI confirmed per RMI | Not disclosed by supplier | RCOI confirmed as per RMI. | Not disclosed by supplier | RCOI confirmed as per RMI but not disclosed by LBMA, RCOI confirmed as per RMI. | RCOI confirmed per RMI | Not disclosed per LBMA | Approved by LBMA Good Delivery Sourcing;;Not disclosed per LBMA;RCOI confirmed as per RMI;RCOI confirmed as per RMI.;RCOI confirmed per RMI | RCOI confirmed as per RMI. | 0, CHINA | various mines | Not disclosed by supplier | Not disclosed per LBMA | RCOI confirmed as per RMI but not disclosed by LBMA | CHINA | various mines | RCOI confirmed as per CFSI but not disclosed by LBMA | Not disclosed by supplier | Not disclosed</t>
  </si>
  <si>
    <t>Australia, Bolivia (Plurinational State of), Brazil, Canada, China, Eritrea, Ethiopia, Germany, India, Indonesia, Japan, Mozambique, Namibia, Recycled/Scrap, Russian Federation, Rwanda, Sierra Leone, Switzerland, United States, Zimbabwe | Russian Federation, Japan, Rwanda, Sierra Leone, Bolivia, India, Canada, Mozambique, Namibia, China, Brazil, Zimbabwe, Australia, Germany, Ethiopia | Not disclosed per LBMA | Recycled/Scrap, China, India, Australia, Brazil, Canada, Ethiopia, Germany, Japan, Mozambique, Namibia, Rwanda, Sierra Leone, Zimbabwe, Indonesia, Russian Federation | RCOI confirmed as per RMI. | Russian Federation, Japan, Rwanda, Sierra Leone, Bolivia, | Known Countries from which LBMA Good Delivery List Refiners Source - Mined  Material (Provided by LBMA) | RCOI confirmed as per RMI but not disclosed by LBMA | Russian Federation, Japan, Rwanda, Sierra Leone, Bolivia, India, Canada, Mozambique, China, Nam | Australia, Bolivia (Plurinational State of), Brazil, Canada, China, Eritrea, Ethiopia, Germany, India, Indonesia, Japan, Mozambique, Namibia, Recycled/Scrap, Russian Federation, Rwanda, Sierra Leone, Switzerland, United States;Australia, Bolivia (Plurinat | Known Countries from which LBMA Good Delivery List Refiners Source - Mined  Material (Provided by LBMA) | RCOI confirmed as per RMI. | Russia Siberian And Far Eastern Regions, Russia, Japan, Rwanda, Sierra Leone, Bolivia, India, Canada, Mozambique, Namibi | Australia, Bolivia (Plurinational State of), Brazil, Canada, China, Eritrea, Ethiopia, Germany, India, Indonesia, Japan, Mozambique, Namibia, Recycled/Scrap, Russian Federation, Rwanda, Sierra Leone, Switzerland, United States | Russia, Japan, Rwanda, Sierra Leone, Bolivia, India, Canada, Mozambique, Namibia, China, Brazil, Zimbabwe, Australia, Ethiopia, Germany, Indonesia, Recycled/Scrap | RUSSIAN FEDERATION | Australia, Bolivia (Plurinational State of), Brazil, Canada, China, Eritrea, Ethiopia, Germany, India, Indonesia, Japan, Mozambique, Namibia, Recycled/Scrap, Russian Federation, Rwanda, Sierra Leone, Switzerland, United States, Zimbabwe, Known Countries f | Recycled/Scrap, China, India, Australia, Brazil, Canada, Ethiopia, Germany, Japan, Mozambique, Namibia, Rwanda, Sierra Leone, Zimbabwe, Indonesia, Russian Federation | Known Countries from which LBMA Good Delivery List Refiners Source - Mined  Material (P | Recycled/Scrap, China, India, Australia, Brazil, Canada, Ethiopia, Germany, Japan, Mozambique, Namibia, Rwanda, Sierra Leone, Zimbabwe, Indonesia, Russian Federation | Approved by LBMA Good Delivery Sourcing;Kasimov, Ryazan, Russia;LBMA Good Delivery Sourcing based on RMAP-RMI's RCOI data;No reason to believe sources from DRC or covered countries;Not disclosed per LBMA;RCOI confirmed as per RMI;RCOI confirmed as per RMI | RCOI confirmed as per RMI. | Russian Federation, Japan, Rwanda, Sierra Leone, Bolivia, India, Canada, Mozambique, Namibia, China, Brazil, Zimbabwe, Australia, Ethiopia, Germany</t>
  </si>
  <si>
    <t>Penglai,Shandong Sheng</t>
  </si>
  <si>
    <t>Approved by LBMA Good Delivery Sourcing;;Not disclosed per LBMA;RCOI confirmed as per RMI;RCOI confirmed as per RMI.;RCOI confirmed per RMI</t>
  </si>
  <si>
    <t>China, Recycled/Scrap | China | Not disclosed per LBMA | Recycled/Scrap, China | China | China, Recycled/Scrap | China, Recycled/Scrap | Recycled/Scrap, China | China | Approved by LBMA Good Delivery Sourcing;Kasimov, Ryazan, Russia;LBMA Good Delivery Sourcing based on RMAP-RMI's RCOI data;No reason to believe sources from DRC or covered countries;Not disclosed per | China;China, Recycled/Scrap;Unknown | China, Recycled/Scrap | China | Recycled/Scrap, China | China, Recycled/Scrap | China | China, Recycled/Scrap | Recycled/Scrap, China | China | Recycled/Scrap, China, Andorra, Switzerland | CHINA | China, Recycled/Scrap | Recycled/Scrap, China | China, Recycled/Scrap | China | China, Recycled/Scrap | Recycled/Scrap, China | China | Recycled/Scrap, China, Andorra, Switzerland | China, Recycled/Scrap | China, Recycled/Scrap | China | Recycled/Scrap, C | Recycled/Scrap, China | Approved by LBMA Good Delivery Sourcing;Kasimov, Ryazan, Russia;LBMA Good Delivery Sourcing based on RMAP-RMI's RCOI data;No reason to believe sources from DRC or covered countries;Not disclosed per LBMA;RCOI confirmed as per RMI;RCOI confirmed as per RMI</t>
  </si>
  <si>
    <t>Geneva, Genève</t>
  </si>
  <si>
    <t>See aggregated data below for LBMA Good Delivery Sourcing | RCOI confirmed as per RMI. | 0 | Not disclosed per LBMA | PAMP SA | according to:  http://www.responsiblemineralsinitiative.org | recycled | RCOI confirmed per RMI | Not disclosed by supplier | Burkina Faso | RCOI confirmed as per RMI but not disclosed by LBMA | Approved by LBMA Good Delivery Sourcing, Not disclosed by supplier, Not disclosed per LBMA, PAMP S.A., RCOI confirmed per RMI, recycled | Not disclosed per LBMA | Not disclosed by suppli | RCOI Validated by RMI protocols | RCOI confirmed as per RMI. | Burkina Faso | 0 | RCOI confirmed as per RMI. | PAMP SA | Approved by LBMA Good Delivery Sourcing | RCOI confirmed per RMI | PAMP SA | RCOI confirmed as per RMI. | UNKOWN | See aggregated data | Burkina Faso | RCOI confirmed as per RMI but not disclosed by LBMA, Not disclosed per LBMA | RCOI confirmed as per RMI. | RCOI confirmed per RMI | See aggregated data below for LBMA Good Delivery Sourcing, Recycled, 0 | Burkina Faso | 0 | RCOI confirmed as per RMI. | PAMP SA | Approved by LBMA Good Delivery Sourcing | RCOI confirmed per RMI | PAMP SA | RCOI confirmed as per RMI. | UNKOWN | RCOI Validated by RMI protocols | RCOI confirmed as per RMI. | Burkina Faso | 0 | | Not disclosed per LBMA | 0, Burkina Faso, Burkina Faso | RCOI confirmed as per RMI but not disclosed by LBMA, No information, Not disclosed by supplier, Not disclosed per LBMA, RCOI confirmed as per RMI., RCOI confirmed per RMI, recycled, Recycled sources and mines not disclosed</t>
  </si>
  <si>
    <t>Argentina, Australia, Belgium, Brazil, Canada, China, Dominica, Dominican Republic, Ecuador, Ghana, Guinea, Hong Kong, Indonesia, Japan, Liberia, Malaysia, Mauritania, Mexico, Peru, Recycled/Scrap, South Africa, Switzerland, Tanzania, United Kingdom, Unit | Canada, Hong Kong, United States, Japan, China, South Africa, United Kingdom, Mexico, Australia, Switzerland, Indonesia | Not disclosed per LBMA | Recycled/Scrap, Switzerland, Australia, United States, Canada, Indonesia, China, Japan, United Kingdom, South Africa, Mexico, Peru, Brazil, Ecuador, Malaysia, Ghana, Dominica, Dominican Republic, Guinea, Liberia, Mauritania, Argentina, Tanzania, Belgium, | Canada, Hong Kong, United States, China, Japan, South Africa, United Kingdom, Mexico, Australia, Switzerland, Indonesia | Andorra, Argentina, Australia, Belgium, Brazil, Canada, China, Dominican Republic, Ecuador, Ghana, Guinea, Hong Kong, Indonesia, Japan, Liberia, Malaysia, Mauritania, Mexico, Peru, Recycled/Scrap, South Africa, Switzerland, Tanzania, United Kingdom, Unite | Canada, Hong Kong, United States, China, Japan, United Kingdom, Mexico, South Africa, Australia, Switzerland, Indonesia | Known Countries from which LBMA Good Delivery List Refiners Source - Mined  Material (Provided by LBMA) | RCOI confirmed as per RMI. | Brazil, Canada, China, USA, Japan, Mexico, South Africa, United Kingdom, Australia, Switzerland, Indonesia, DRC or an ad | SWITZERLAND | Canada, Hong Kong, United States, Japan, China, United Kingdom, South Africa, Mexico, Australia, Switzerland, Indonesia | Brazil, Canada, China, USA, Japan, Mexico, South Africa, United Kingdom, Australia, Switzerland, Indonesia, DRC or an adjoining country (Covered Countries), Recycled/Scrap, Dominican Republic, Ecuador, Ghana, Guinea, Liberia, Malaysia, Mauritania, Peru, A | Canada, Hong Kong, United States, China, Japan, Mexico, South Africa, United Kingdom, Australia, Switzerland, Indonesia</t>
  </si>
  <si>
    <t>Krasnoyarsk, Krasnoyarskiy kray</t>
  </si>
  <si>
    <t>RCOI confirmed as per RMI. | Not disclosed by supplier | RCOI confirmed per RMI | Amur Region; Chelyabinsk Region; Chukotka Autonomous Area;Irkutsk Region;Khabarovsk Territory;Krasnoyarsk Territory;Magadan Region; Novosibirsk Region;Republic of Sakha (Yakutia) (Aldan, Neryungri, settlement Ust-Nera);Sverdlovsk Region;Trans-Baikal Terri | Not disclosed per LBMA | RCOI confirmed as per RMI. | 0, Amur Region, Chelyabinsk Region, Chukotka Autonomo, and recycled/scrap, Amur Region; Chelyabinsk Region; Chukotka Autonomous Area;Irkutsk Region;Khabarovsk Territory;Krasnoyarsk Territory;Magadan Region; Novosibirsk Region;Republic of Sakha (Yakutia) (</t>
  </si>
  <si>
    <t>Andorra, Argentina, Armenia, Australia, Brazil, Canada, China, Ethiopia, Germany, India, Indonesia, Japan, Korea, Mozambique, Namibia, Panama, Recycled/Scrap, Russian Federation, Rwanda, Sierra Leone, Switzerland, Thailand, United States, Zimbabwe | Russian Federation | Not disclosed per LBMA | Recycled/Scrap, Japan, Germany, Brazil, Indonesia, Russian Federation | RCOI confirmed as per RMI. | Russian Federation | RUSSIAN FEDERATION; UNKNOWN | Krasnoyarsk Krai | RCOI confirmed per RMI | Andorra, Argentina, Armenia, Australia, Brazil, Canada, Chi | Known Countries from which LBMA Good Delivery List Refiners Source - Mined  Material (Provided by LBMA) | RCOI confirmed as per RMI but not disclosed by LBMA | Krasnoyarsk, Russian Federation | Andorra, Argentina, Armenia, Australia, Brazil, Canada, China | Andorra, Argentina, Armenia, Australia, Brazil, Canada, China, Ethiopia, Germany, India, Indonesia, Japan, Korea, Mozambique, Namibia, Panama, Recycled/Scrap, Russian Federation, Rwanda, Sierra Leone, Switzerland, Thailand, United States;Andorra, Argentin | Known Countries from which LBMA Good Delivery List Refiners Source - Mined  Material (Provided by LBMA) | RCOI confirmed as per RMI. | Brazil, Indonesia, Russia, Recycled/Scrap, Germany, Japan | Russian Federation | Recycled/Scrap, Japan, Germany, Brazil, | Andorra, Argentina, Armenia, Australia, Brazil, Canada, China, Ethiopia, Germany, India, Indonesia, Japan, Korea, Mozambique, Namibia, Panama, Recycled/Scrap, Russian Federation, Rwanda, Sierra Leone, Switzerland, Thailand, United States | RUSSIAN FEDERATION | Andorra, Argentina, Armenia, Australia, Brazil, Canada, China, Ethiopia, Germany, India, Indonesia, Japan, Korea, Mozambique, Namibia, Panama, Recycled/Scrap, Russian Federation, Rwanda, Sierra Leone, Switzerland, Thailand, United States, Zimbabwe, Known | Andorra, Argentina, Armenia, Australia, Brazil, Canada, China, Ethiopia, Germany, India, Indonesia, Japan, Korea, Mozambique, Namibia, Panama, Recycled/Scrap, Russian Federation, Rwanda, Sierra Leone, Switzerland, Thailand, United States, Zimbabwe | Recyc | Recycled/Scrap, Japan, Germany, Brazil, Indonesia, Russian Federation | RCOI confirmed as per RMI. | Brazil, Indonesia, Russia, Recycled/Scrap, Germany, Japan | Andorra, Argentina, Armenia, Australia, Brazil, Canada, China, Ethiopia, Germany, India, Indonesia, Japan, Korea, Mozambique, Namibia, Panama, Recycled/Scrap, Russian Federation, Rwanda, Sierra Leone, Switzerland, Thailand, United States, Zimbabwe, Brazil</t>
  </si>
  <si>
    <t>Nara-shi, Nara</t>
  </si>
  <si>
    <t>R/S | Not disclosed by supplier | Recyled/Scrap | Recycled, Scrap | Not disclosed by supplier | RCOI confirmed per RMI | Recycled, scrap | Recycled/Scrap | R/S, RCOI confirmed per RMI, Recycled, Scrap | Recycled, Scrap | RCOI confirmed per RMI, Recaycled, Scrap, Recycled, Scrap, Recyled/Scrap | R/S | Not disclosed by supplier | Recycled, scrap | 0 | Recyled/Scrap | R/S | Re | Recyled/Scrap | Recycled, scrap | 0 | Recyled/Scrap | R/S | Recycled, Scrap | Not disclosed by supplier | Recyled/Scrap | R/S | Recycled, scrap | Recycled/Scrap, Recycled, Scrap | Recyled/Scrap | RCOI confirmed per RMI | R/S | Recycled, scrap | 0 | Recyled/Scrap | R/S | Recycled, Scrap | Not disclosed by supplier | Recyled/Scrap | Recyled/Scrap | Recycled, scrap | 0 | Recyled/Scrap | R/S | Recycled, Scrap | Not disclosed by supplier | Recyled/Scrap | R/S | Recycled, Scrap</t>
  </si>
  <si>
    <t>Argentina, Austria, Belgium, Brazil, Cambodia, Canada, Chile, China, Colombia, Ecuador, Ethiopia, Germany, Guyana, Hungary, India, Japan, Kazakhstan, Korea, Luxembourg, Malaysia, Mongolia, Myanmar, Namibia, Peru, Portugal, Recycled/Scrap, South Africa, Ta | Myanmar, Cambodia, Malaysia, Kazakhstan, Portugal, Mongolia, Austria, Luxembourg, Brazil, Korea, Republic of, Guyana, Chile, Laos, Colombia, Ecuador, Argentina, Hungary, Japan, India, Canada, Belgium, Namibia, Taiwan, South Africa, Peru, Germany, Ethiopia | R/S | Mineral sourcing L1, Not disclosed by supplier | Recycled/Scrap, Japan, Austria, Argentina, Brazil, Cambodia, Canada, Chile, Colombia, Ecuador, Guyana, Hungary, India, Kazakhstan, Korea, Luxembourg, Malaysia, Mongolia, Myanmar, Portugal, Belgium, Namibia, Peru, South Africa, Germany, Ethiopia, China, Au | Myanmar, Cambodia, Malaysia, Kazakhstan, Portugal, Mongolia, Austria, Luxembourg, Brazil, Korea, Republic of, Guyana, Chile, Laos, Ecuador, Colombia, Argentina, Hungary, Japan, India, Canada, Belgium, Namibia, Taiwan, South Africa, Peru, Germany, Ethiopia | Argentina, Australia, Austria, Belgium, Brazil, Cambodia, Canada, Chile, China, Colombia, Ecuador, Egypt, Estonia, France, Germany, Guyana, Hungary, India, Indonesia, Ireland, Israel, Japan, Kazakhstan, Luxembourg, Malaysia, Mongolia, Namibia, Netherlands | Myanmar, Cambodia, Malaysia, Kazakhstan, Portugal, Austria, Mongolia, Luxembourg, Korea, Republic of, Brazil, Guyana, Chile, Laos, Ecuador, Colombia, Argentina, Hungary, Japan, India, Canada, Belgium, Namibia, Taiwan, South Africa, Peru, Germany, Ethiopia | Recycled/Scrap, Myanmar, Cambodia, Malaysia, Kazakhstan, Portugal, Austria, Mongolia, Luxembourg, Republic Of Korea, Guyana, Brazil, Chile, Laos, Colombia, Ecuador, Argentina, Hungary, Japan, India, Canada, Belgium, Namibia, China, South Africa, Peru, Ger | JAPAN | Recycled, Scrap | Myanmar, Cambodia, Malaysia, Kazakhstan, Portugal, Austria, Mongolia, Luxembourg, Brazil, Guyana, Korea, Republic of, Chile, Laos, Ecuador, Colombia, Argentina, Hungary, Japan, India, Canada, Belgium, Namibia, Taiwan, South Africa, Peru, Germany, Ethiopia</t>
  </si>
  <si>
    <t>Noda, Chiba</t>
  </si>
  <si>
    <t>See aggregated data below for LBMA Good Delivery Sourcing | Recycled | recycled | RCOI confirmed as per RMI. | 0 | Not disclosed per LBMA | Recycled | NA | RCOI confirmed per RMI | Not disclosed by supplier | Recycled and mining not disclosed by supplier | Recycled, scrap | RCOI confirmed as per RMI but not disclosed by LBMA | Approved by LBMA Good Delivery Sourcing, Hishikari Mine, Not disclosed by supplier, Not disclosed per LBMA, RCOI confirmed per RMI, recycled | Not disclosed per LBMA | NO, Not disclos | Japan | JAPAN/ Australia/ CANADA | recycled | RCOI Validated by RMI protocols | RCOI confirmed as per RMI. | Recycled, scrap | 0 | RCOI confirmed as per RMI. | Approved by LBMA Good Delivery Sourcing | RCOI confirmed per RMI | Recycled | RCOI confirmed as | Not disclosed per LBMA | RCOI confirmed as per RMI. | Recycled | RCOI confirmed per RMI | See aggregated data below for LBMA Good Delivery Sourcing, Recycled, scrap | RCOI confirmed as per RMI but not disclosed by LBMA, 0 | Recycled, scrap | 0 | RCOI confirmed as per RMI. | Approved by LBMA Good Delivery Sourcing | RCOI confirmed per RMI | Recycled | RCOI confirmed as per RMI. | Japan | JAPAN/ Australia/ CANADA | recycled | Japan | JAPAN/ Australia/ CANADA | recycled | RCOI | Not disclosed per LBMA | 0, Hishikari Mine and recycled/scrap, JAPAN, No information, Not disclosed per LBMA, RCOI confirmed as per RMI., RCOI confirmed per RMI, recycled, Recycled and mining not disclosed by supplier, Recycled and mining not disclosed by supplier | RCOI confirme</t>
  </si>
  <si>
    <t>Australia, Bolivia (Plurinational State of), Brazil, Canada, Chile, China, Democratic Republic of Congo, Indonesia, Japan, Kyrgyzstan, Malaysia, Mozambique, Niger, Nigeria, Panama, Peru, Portugal, Recycled/Scrap, Rwanda, Spain, Switzerland, Thailand | DRC- Congo (Kinshasa), Niger, Japan, Rwanda, Malaysia, Thailand, Bolivia, Portugal, Switzerland, Spain, Canada, Mozambique, China, Brazil, Australia, Chile, Nigeria, Peru, Indonesia | Not disclosed per LBMA | recycled | Mineral sourcing L1, R/S, Recycled | Recycled/Scrap, Japan, Australia, Brazil, Canada, China, Malaysia, Niger, Nigeria, Portugal, Spain, Switzerland, Thailand, Chile, Indonesia, Peru, Mozambique, Rwanda, Democratic Republic of Congo | recycled | RCOI confirmed as per RMI. | 0 | Not disclosed | Australia, Bolivia (Plurinational State of), Brazil, Canada, Chile, China, Democratic Republic of Congo, Indonesia, Japan, Kyrgyzstan, Malaysia, Mozambique, Niger, Nigeria, Panama, Peru, Portugal, Recycled/Scrap, Rwanda, Spain, Switzerland, Thailand;Austr | DRC- Congo (Kinshasa), Niger, Japan, Rwanda, Malaysia, Bolivia, Thailand, Portugal, Switzerland, Spain, Canada, Mozambique, China, Brazil, Australia, Chile, Nigeria, Peru, Indonesia | Australia, Bolivia (Plurinational State of), Brazil, Canada, Chile, China, Democratic Republic of the Congo, Indonesia, Japan, Kyrgyzstan, Malaysia, Niger, Nigeria, Panama, Peru, Portugal, Recycled/Scrap, Spain, Switzerland, Thailand | Japan, Recycled/Scrap, China, DRC or an adjoining country (Covered Countries), Niger, Rwanda, Malaysia, Bolivia, Thailand, Switzerland, Portugal, Spain, Canada, Mozambique, Brazil, Australia, Chile, Nigeria, Peru, Indonesia | JAPAN | Australia, Bolivia (Plurinational State of), Brazil, Canada, Chile, China, Democratic Republic of Congo, Indonesia, Japan, Kyrgyzstan, Malaysia, Mozambique, Niger, Nigeria, Panama, Peru, Portugal, Recycled/Scrap, Rwanda, Spain, Switzerland, Thailand, Not | Australia, Bolivia (Plurinational State of), Brazil, Canada, Chile, China, Democratic Republic of Congo, Indonesia, Japan, Kyrgyzstan, Malaysia, Mozambique, Niger, Nigeria, Panama, Peru, Portugal, Recycled/Scrap, Rwanda, Spain, Switzerland, Thailand | Rec | Recycled/Scrap, Japan, Australia, Brazil, Canada, China, Malaysia, Niger, Nigeria, Portugal, Spain, Switzerland, Thailand, Chile, Indonesia, Peru, Mozambique, Rwanda, Democratic Republic of Congo | DRC- Congo (Kinshasa), Niger, Japan, Rwanda, Malaysia, Bolivia, Thailand, Switzerland, Portugal, Spain, Canada, Mozambique, China, Brazil, Chile, Australia, Nigeria, Peru, Indonesia | Australia, Bolivia (Plurinational State of), Brazil, Canada, Chile, China, Democratic Republic of Congo, Indonesia, Japan, Kyrgyzstan, Malaysia, Mozambique, Niger, Nigeria, Panama, Peru, Portugal, Recycled/Scrap, Rwanda, Spain, Switzerland, Thailand, CID0 | Recycled or Scrap</t>
  </si>
  <si>
    <t>Navoi, Navoiy</t>
  </si>
  <si>
    <t>See aggregated data below for LBMA Good Delivery Sourcing | RCOI confirmed as per RMI. | Not disclosed per LBMA | Samarkand; Muruntau, Zarafshan-Newmont, Zarmitan and Mardjanbulak gold mines | RCOI confirmed per RMI | Not disclosed by supplier | Not disclosed per LBMA | Not disclosed by supplier, RCOI confirmed as per RMI., RCOI confirmed per RMI | See aggregated data below for LBMA Good Delivery Sourcing | RCOI confirmed per RMI | Samarkand; Muruntau, Zarafshan-Newmont, Zarmitan and Mardjanbulak | RCOI confirmed per RMI | Samarkand; Muruntau, Zarafshan-Newmont, Zarmitan and Mardjanbulak gold mines | See aggregated data below for LBMA Good Delivery Sourcing | Samarkand; Muruntau, Zarafshan-Newmont, Zarmitan and Mardjanbulak gold mines | Not disclosed per LBMA | RCOI confirmed as per RMI. | RCOI confirmed per RMI | See aggregated data below for LBMA Good Delivery Sourcing | RCOI confirmed per RMI | Samarkand; Muruntau, Zarafshan-Newmont, Zarmitan and Mardjanbulak gold mines | RCOI confirmed per RMI | Samarkand; Muruntau, Zarafshan-Newmont, Zarmitan and Mardjanbulak gold mines | See aggregated data below for LBMA Good Deliver | Not disclosed per LBMA | 0, No information, Not disclosed, Not disclosed by supplier, Not disclosed by supplier | Sourced from Mines/Recyale/Scrap, Not disclosed per LBMA, RCOI confirmed as per RMI., RCOI confirmed per RMI, See aggregated data below for LBMA Good Delivery Sourcin</t>
  </si>
  <si>
    <t>China, Indonesia, Recycled/Scrap, Turkey, United States, Uzbekistan | United States, China, Uzbekistan, Indonesia | Not disclosed per LBMA | Recycled/Scrap, Uzbekistan, China, Indonesia, United States | RCOI confirmed as per RMI. | Not disclosed per LBMA | United States, China, Uzbekistan, Indonesia | UZBEKISTAN; UNKNOWN | RCOI confirmed per RMI | Mineral sourcing not disclosed by LBMA | China | United States, China, Uzbekistan, Indonesia | China, Indonesia, Recycled/Scrap, Turkey, United States, Uzbekistan | Recycled/Scrap, Uzbekistan, China, Indonesia, United States | Not disclosed per LBMA | Does not source from DRC or covered countries, Miner | CC, DRC, R/S, HR, LR;China, Indonesia, Recycled/Scrap, Turkey, United States, Uzbekistan;United States, China, Uzbekistan, Indonesia | Recycled/Scrap, USA, China, Uzbekistan, Indonesia | United States, China, Uzbekistan, Indonesia | Recycled/Scrap, Uzbekistan, China, Indonesia, United States | RCOI confirmed per RMI | Recycled/Scrap, USA, China, Uzbekistan, Indonesia | United States, Chi | Recycled/Scrap, USA, China, Uzbekistan, Indonesia | UZBEKISTAN | China, Indonesia, Recycled/Scrap, Turkey, United States, Uzbekistan, United States, China, Uzbekistan, Indonesia, Not disclosed per LBMA | RCOI confirmed as per RMI. | RCOI confirmed per RMI | China, Indonesia, Recycled/Scrap, Turkey, United States, Uzbekistan | Recycled/Scrap, Uzbekistan, China, Indonesia, United States | Recycled/Scrap, USA, China, Uzbekistan, Indonesia | United States, China, Uzbekistan, Indonesia | RCOI confirmed per RMI | | Recycled/Scrap, Uzbekistan, China, Indonesia, United States | China, Indonesia, Recycled/Scrap, Turkey, United States, Uzbekistan, China, Indonesia, Turkey, USA, Uzbekistan, Recycled/Scrap, China, Indonesia, USA, Uzbekistan, recycled/scrap, CID001236, LBMA Good Delivery Sourcing based on RMAP-RMI's RCOI data, Minera</t>
  </si>
  <si>
    <t>Bahçelievler, İstanbul</t>
  </si>
  <si>
    <t>See aggregated data below for LBMA Good Delivery Sourcing | RCOI confirmed as per RMI. | Not disclosed per LBMA | RCOI confirmed per RMI | Not disclosed by supplier | Ram | RCOI confirmed as per RMI but not disclosed by LBMA | Approved by LBMA Good Delivery Sourcing, Not disclosed by supplier, Not disclosed per LBMA, RCOI confirmed per RMI | Not disclosed per LBMA | Not disclosed by supplier, RCOI confirmed as per RMI. | RCOI confirmed as per RMI. | Ram | 0 | RCOI confirmed as per RMI. | Approved by LBMA Good Delivery Sourcing | RCOI confirmed per RMI | RCOI confirmed as per RMI. | See aggregated data below for LBMA Good Delivery Sourcing | 0 | Not disclosed per LBMA | RCOI confirmed as per RMI. | RCOI confirmed per RMI | See aggregated data below for LBMA Good Delivery Sourcing, Ram | RCOI confirmed as per RMI but not disclosed by LBMA, 0 | Ram | 0 | RCOI confirmed as per RMI. | Approved by LBMA Good Delivery Sourcing | RCOI confirmed per RMI | RCOI confirmed as per RMI. | RCOI confirmed as per RMI. | Ram | 0 | RCOI confirmed as per RMI. | Approved by LBMA Good Delivery Sourcing | RCOI confi | Not disclosed per LBMA | 0, JAPAN | Ram | Not disclosed per LBMA | RCOI confirmed as per RMI but not disclosed by LBMA | Not disclosed by supplier | Some are recycled or scrap sourced but not all. | Not disclosed by supplier | JAPAN | Ram | RCOI confirmed as per CFSI but not disc</t>
  </si>
  <si>
    <t>Argentina, Australia, Austria, Belgium, Brazil, Cambodia, Canada, Chile, China, Colombia, Djibouti, Ecuador, Egypt, Estonia, Ethiopia, France, Germany, Guyana, Hungary, Japan, Kazakhstan, Recycled/Scrap, Saudi Arabia, Spain, Turkey, United Arab Emirates | Saudi Arabia, Turkey, United Arab Emirates | Not disclosed per LBMA | Recycled/Scrap, Turkey, Saudi Arabia, United Arab Emirates, Japan, China, Kazakhstan | RCOI confirmed as per RMI. | Not disclosed per LBMA | Saudi Arabia, Turkey, United Arab Emirates | RCOI confirmed per RMI | Mineral sourcing not disclosed by LBMA | Arg | Known Countries from which LBMA Good Delivery List Refiners Source - Mined  Material (Provided by LBMA) | RCOI confirmed as per RMI but not disclosed by LBMA | Bahçelievler, Istanbul, Turkey | Argentina, Australia, Austria, Belgium, Brazil, Cambodia, Cana | Argentina, Australia, Austria, Belgium, Brazil, Cambodia, Canada, Chile, China, Colombia, Djibouti, Ecuador, Egypt, Estonia, Ethiopia, France, Germany, Guyana, Hungary, Japan, Kazakhstan, Recycled/Scrap, Saudi Arabia, Spain, Turkey, United Arab Emirates;A | Known Countries from which LBMA Good Delivery List Refiners Source - Mined  Material (Provided by LBMA) | RCOI confirmed as per RMI. | Saudi Arabia, Turkey, United Arab Emirates, China, Recycled/Scrap, Kazakhstan, Japan, Russia | Saudi Arabia, Turkey, Uni | Argentina, Australia, Austria, Belgium, Brazil, Cambodia, Canada, Chile, China, Colombia, Ecuador, Egypt, Estonia, France, Germany, Guyana, Hungary, Japan, Kazakhstan, Recycled/Scrap, Saudi Arabia, Spain, Turkey, United Arab Emirates | TURKEY | Argentina, Australia, Austria, Belgium, Brazil, Cambodia, Canada, Chile, China, Colombia, Djibouti, Ecuador, Egypt, Estonia, Ethiopia, France, Germany, Guyana, Hungary, Japan, Kazakhstan, Recycled/Scrap, Saudi Arabia, Spain, Turkey, United Arab Emirates, | Argentina, Australia, Austria, Belgium, Brazil, Cambodia, Canada, Chile, China, Colombia, Djibouti, Ecuador, Egypt, Estonia, Ethiopia, France, Germany, Guyana, Hungary, Japan, Kazakhstan, Recycled/Scrap, Saudi Arabia, Spain, Turkey, United Arab Emirates | | Recycled/Scrap, Turkey, Saudi Arabia, United Arab Emirates, Japan, China, Kazakhstan | Saudi Arabia, Turkey, United Arab Emirates, China, Recycled/Scrap, Kazakhstan, Japan, Russia | Argentina, Australia, Austria, Belgium, Brazil, Cambodia, Canada, Chile, China, Colombia, Djibouti, Ecuador, Egypt, Estonia, Ethiopia, France, Germany, Guyana, Hungary, India, Indonesia, Ireland, Israel, Japan, Kazakhstan, Luxembourg, Madagascar, Malaysia</t>
  </si>
  <si>
    <t>Obrucheva, Moskva</t>
  </si>
  <si>
    <t>RCOI confirmed as per RMI. | RCOI confirmed per RMI | Not disclosed by supplier | RCOI confirmed as per RMI but not disclosed by LBMA | Not disclosed per LBMA | Approved by LBMA Good Delivery Sourcing;;Not disclosed by supplier;Not disclosed per LBMA;RCOI confirmed as per RMI;RCOI confirmed as per RMI.;RCOI | Not disclosed by supplier | 0 | RCOI confirmed as per RMI. | Approved by LBMA Good Delivery Sourcing | RCOI confirmed per RMI | RCOI confirmed as per RMI. | Not disclosed by supplier | RCOI confirmed as per RMI but not disclosed by LBMA, RCOI confirmed as per RMI. | RCOI confirmed per RMI | Not disclosed per LBMA | Approved by LBMA Good Delivery Sourcing;;Not disclosed by supplier;Not disclosed per LBMA;RCOI confirmed as per RMI;RCOI confirmed as per RMI.;RCOI confirmed per RMI | RCOI confirmed as per RMI. | 0, JAPAN | Not disclosed by supplier | Cadia Hill, Los Pelambres, Collahuasi, Escondida, Ridgeway,Huckleberry | Not disclosed per LBMA | RCOI confirmed as per RMI but not disclosed by LBMA | JAPAN | Not disclosed by supplier | RCOI confirmed as per CFSI b</t>
  </si>
  <si>
    <t>Argentina, Australia, Bolivia (Plurinational State of), Brazil, Canada, Chile, China, Germany, Indonesia, Japan, New Zealand, Peru, Recycled/Scrap, Russian Federation, Saudi Arabia, Thailand, Turkey, United Arab Emirates, United States, Uzbekistan | Russian Federation, China, Bolivia | Not disclosed per LBMA | Recycled/Scrap, China, Peru, Australia, Canada, Chile, Japan, Indonesia, United States, New Zealand, Turkey, Uzbekistan, Saudi Arabia, United Arab Emirates, Russian Federation | RCOI confirmed as per RMI. | Russian Federation, China, Bolivia | RUSSIAN FED | Known Countries from which LBMA Good Delivery List Refiners Source - Mined  Material (Provided by LBMA) | RCOI confirmed as per RMI but not disclosed by LBMA | The Moscow Special Alloys Processing Plant, 31 Ul. Obrucheva, Moscow 117246, Russia | Argentina | Argentina, Australia, Bolivia (Plurinational State of), Brazil, Canada, Chile, China, Germany, Indonesia, Japan, New Zealand, Peru, Recycled/Scrap, Russian Federation, Saudi Arabia, Thailand, Turkey, United Arab Emirates, United States, Uzbekistan;Russian | Known Countries from which LBMA Good Delivery List Refiners Source - Mined  Material (Provided by LBMA) | RCOI confirmed as per RMI. | Russia, China, Bolivia, Recycled/Scrap, Chile, Australia, Canada, Japan, Peru, Chile, Indonesia, New Zealand, Saudi Arab | RUSSIAN FEDERATION | Argentina, Australia, Bolivia (Plurinational State of), Brazil, Canada, Chile, China, Germany, Indonesia, Japan, New Zealand, Peru, Recycled/Scrap, Russian Federation, Saudi Arabia, Thailand, Turkey, United Arab Emirates, United States, Uzbekistan, Known | Recycled/Scrap, China, Peru, Australia, Canada, Chile, Japan, Indonesia, United States, New Zealand, Turkey, Uzbekistan, Saudi Arabia, United Arab Emirates, Russian Federation | Known Countries from which LBMA Good Delivery List Refiners Source - Mined  M | Recycled/Scrap, China, Peru, Australia, Canada, Chile, Japan, Indonesia, United States, New Zealand, Turkey, Uzbekistan, Saudi Arabia, United Arab Emirates, Russian Federation | Approved by LBMA Good Delivery Sourcing;Conformant;Does not source from DRC or covered countries;Known Countries from which LBMA Good Delivery List Refiners Source - Mined  Material (Provided by LBMA);Not disclosed per LBMA;Obrucheva, Moscow;RCOI confirme | RCOI confirmed as per RMI. | Russia, China, Bolivia, Recycled/Scrap, Chile, Australia, Canada, Japan, Peru, Chile, Indonesia, New Zealand, Saudi Arabia, Turkey, United Arab Emirates, USA, Uzbekistan | Argentina, Australia, Bolivia (Plurinational State of), Brazil, Canada, Chile, China, Germany, Indonesia, Japan, New Zealand, Peru, Recycled/Scrap, Russian Federation, Saudi Arabia, Thailand, Turkey, United Arab Emirates, United States, Uzbekistan, Austra</t>
  </si>
  <si>
    <t>Takehara, Hiroshima</t>
  </si>
  <si>
    <t>See aggregated data below for LBMA Good Delivery Sourcing | recycled | RCOI confirmed as per RMI. | 0 | Not disclosed per LBMA | Cadia Hill | Tin Mine in Indonesia(No Name of Tin Mine) | Kudani Haruo | Recycled | RCOI confirmed per RMI | Collahuasi, Los Pelambres, Escondida, Collahuasi and Cadia Hill | Recycling a | Recycled, From Los Pelambres Mine, Collahuasi Mine, Escondida Mine, Cadia Hill &amp; Ridgeway Mines | RCOI confirmed as per RMI but not disclosed by LBMA | Approved by LBMA Good Delivery Sourcing, Cadia Hill, Collahuasi, Los Pelambres, Escondida, Collahuasi, | Collahuasi, Los Pelambres, Escondida, Collahuasi | Cadia Hill | Australia
recycled | (include recycled) | Australia recycled | RCOI Validated by RMI protocols | RCOI confirmed as per RMI. | Recycled, From Los Pelambres Mine, Collahuasi Mine, Escondida Mine, Cadia Hill &amp; Ridgeway Mines | 0 | RCOI confirmed | Not disclosed per LBMA | RCOI confirmed as per RMI. | Recycled | RCOI confirmed per RMI | See aggregated data below for LBMA Good Delivery Sourcing, Recycled, From Los Pelambres Mine, Collahuasi Mine, Escondida Mine, Cadia Hill &amp; Ridgeway Mines | RCOI con | Recycled, From Los Pelambres Mine, Collahuasi Mine, Escondida Mine, Cadia Hill &amp; Ridgeway Mines | 0 | RCOI confirmed as per RMI. | Approved by LBMA Good Delivery Sourcing | RCOI confirmed per RMI | Tin Mine in Indonesia(No Name of Tin Mine) | RCOI confirm | Not disclosed per LBMA | 0, Because it is a Conflict-Free Gold Refiner, is no problem., Cadia Hill, Cadia Hill, Collahuasi, Los Pelambres, Escondida, and recycled/scrap, Collahuasi, Los Pelambres, Escondida, Collahuasi and Cadia Hill, Escondida Mine, Recycled/Scrap, Cadia Hill &amp;a</t>
  </si>
  <si>
    <t>Argentina, Australia, Austria, Belgium, Brazil, Cambodia, Canada, Chile, China, Colombia, Djibouti, Ecuador, Egypt, Eritrea, Estonia, Ethiopia, France, Germany, Hong Kong, Indonesia, Japan, Panama, Peru, Recycled/Scrap, Russian Federation, United States | Canada, China, Japan, Australia | Not disclosed per LBMA | Recycled/Scrap, Australia, Japan, Canada, China, Chile | recycled | RCOI confirmed as per RMI. | 0 | Not disclosed per LBMA | Australia
recycled | Canada, Japan, China, Australia | INDONESIA; JAPAN; UNKNOWN | kudani@mmc.co.jp | Recycled | Chile | RCOI con | Known Countries from which LBMA Good Delivery List Refiners Source - Mined  Material (Provided by LBMA) | RCOI confirmed as per RMI but not disclosed by LBMA | Canada, Japan, China, Australia | Takehara, Hiroshima, Japan | Argentina, Australia, Austria, B | Argentina, Australia, Austria, Belgium, Brazil, Cambodia, Canada, Chile, China, Colombia, Djibouti, Ecuador, Egypt, Eritrea, Estonia, Ethiopia, France, Germany, Hong Kong, Indonesia, Japan, Panama, Peru, Recycled/Scrap, Russian Federation, United States;A | Canada, Japan, China, Australia | Known Countries from which LBMA Good Delivery List Refiners Source - Mined  Material (Provided by LBMA) | RCOI confirmed as per RMI. | Recycled | Recycled/Scrap, Japan, Australia, Canada | Australia
recycled | Recycled/Scrap, Japan, Australia, Canada | Ca | Argentina, Australia, Austria, Belgium, Brazil, Cambodia, Canada, Chile, China, Colombia, Ecuador, Egypt, Estonia, France, Germany, Hong Kong, India, Indonesia, Japan, Panama, Peru, Recycled/Scrap, Russian Federation, United States of America | JAPAN | Argentina, Australia, Austria, Belgium, Brazil, Cambodia, Canada, Chile, China, Colombia, Djibouti, Ecuador, Egypt, Eritrea, Estonia, Ethiopia, France, Germany, Hong Kong, Indonesia, Japan, Panama, Peru, Recycled/Scrap, Russian Federation, United States, | Argentina, Australia, Austria, Belgium, Brazil, Cambodia, Canada, Chile, China, Colombia, Djibouti, Ecuador, Egypt, Eritrea, Estonia, Ethiopia, France, Germany, Hong Kong, Indonesia, Japan, Panama, Peru, Recycled/Scrap, Russian Federation, United States | | Recycled/Scrap, Australia, Japan, Canada, China, Chile | Recycled/Scrap, Japan, Australia, Canada</t>
  </si>
  <si>
    <t>Tokyo, Tokyo</t>
  </si>
  <si>
    <t>See aggregated data below for LBMA Good Delivery Sourcing | recycled | RCOI confirmed as per RMI. | 0 | Not disclosed per LBMA | Huckleberry | Huckleberry Mine Copper Mountain Mine Escondida Mine Los Pelambres Mine Batu Hijau Mine; recycled | Recycled | Nondisclosure | RCOI confirmed per RMI | Copper Mountain, Esc | V and from Huckleberry Mine Copper Mountain Mine Escondida Mine Los Pelambres Mine Batu Hijau Mine | RCOI confirmed as per RMI but not disclosed by LBMA | Approved by LBMA Good Delivery Sourcing, Cadia Hill, Copper Mountain, Escondida, Los Pelambres, Copp | recycled | Canada
recycled | Japan | (include recycled) | Canada recycled | RCOI Validated by RMI protocols | RCOI confirmed as per RMI. | V and from Huckleberry Mine Copper Mountain Mine Escondida Mine Los Pelambres Mine Batu Hijau Mine | 0 | RCOI confir | Not disclosed per LBMA | RCOI confirmed as per RMI. | Recycled | RCOI confirmed per RMI | See aggregated data below for LBMA Good Delivery Sourcing, ROCI confrimed as per CFSI, V and from Huckleberry Mine Copper Mountain Mine Escondida Mine Los Pelambres | V and from Huckleberry Mine Copper Mountain Mine Escondida Mine Los Pelambres Mine Batu Hijau Mine | 0 | RCOI confirmed as per RMI. | Huckleberry Mine Copper Mountain Mine Escondida Mine Los Pelambres Mine Batu Hijau Mine; recycled | Approved by LBMA Good | Not disclosed per LBMA | 0, BRAZIL | Recycled, From Huckleberry Mine Copper Mountain Mine Escondida Mine Los Pelambres Mine Batu Hijau Mine | Recycled, From Huckleberry Mine, Copper Mountain Mine, Escondida Mine, Los Pelambres Mine, Batu Hijau Mine | Recycled | Not disclosed per</t>
  </si>
  <si>
    <t>Argentina, Australia, Austria, Brazil, Canada, Chile, China, Congo, Eritrea, Guinea, Hong Kong, India, Indonesia, Japan, Korea, Mexico, Mongolia, Mozambique, Panama, Papua New Guinea, Peru, Recycled/Scrap, Russian Federation, United Kingdom, United States | Canada, Austria, Papua New Guinea, Mongolia, Mozambique, Hong Kong, Japan, United Kingdom, Congo (Brazzaville), Chile | Not disclosed per LBMA | Canada
recycled | Recycled/Scrap, Canada, Japan, Chile, Guinea, Papua New Guinea, Austria, Mongolia, Mozambique, United Kingdom, Indonesia, Australia, Peru, Mexico, China, Hong Kong, Congo | recycled | RCOI confirmed as per RMI. | 0 | Not disclosed per LBMA | Canada
recycl | Canada, Papua New Guinea, Austria, Mongolia, Mozambique, Hong Kong, Japan, United Kingdom, Congo (Brazzaville), Chile | Known Countries from which LBMA Good Delivery List Refiners Source - Mined  Material (Provided by LBMA) | RCOI confirmed as per RMI. | Recycled | Australia, Peru, Russia, United Kingdom, Japan, Canada, Recycled/Scrap, Mexico, China, Papua New Guinea, Indo | Argentina, Australia, Austria, Brazil, Canada, Chile, China, Democratic Republic of the Congo, Guinea, Hong Kong, India, Indonesia, Japan, Mexico, Mongolia, Panama, Papua New Guinea, Peru, Recycled/Scrap, Russian Federation, United Kingdom, United States | Australia, Peru, Russia, United Kingdom, Japan, Canada, Recycled/Scrap, Mexico, China, Papua New Guinea, Indonesia, Mongolia, Austria, Mozambique, DRC or an adjoining country (Covered Countries), Chile | JAPAN | Recycled/Scrap, Canada, Japan, Chile, Guinea, Papua New Guinea, Austria, Mongolia, Mozambique, United Kingdom, Indonesia, Australia, Peru, Mexico, China, Hong Kong, Congo | Canada, Austria, Mongolia, Papua New Guinea, Mozambique, Hong Kong, Japan, United Kingdom, Congo (Brazzaville), Chile</t>
  </si>
  <si>
    <t>Torreon, Coahuila de Zaragoza</t>
  </si>
  <si>
    <t>RCOI confirmed per RMI | Recycled | RCOI confirmed as per RMI. | 0 | Not disclosed per LBMA | Bismark,  Maple, Sabi s,  Tizapa, Velardeña, Madero, Parreña; | NA | Recycled | Recycled and scrap sources | RCOI confirmed per RMI | Not disclosed by supplier | Bismark,  Maple, Sabinas,  
Tizapa, Velardeña.jpg
Velardeña
Madero, Parreña | RCOI confirmed as per RMI but not disclosed by LBMA | Approved by LBMA Good Delivery Sourcing, Not disclosed, Not disclosed by supplier, Not disclosed per LBMA, RCOI confir | RCOI Validated by RMI protocols | RCOI confirmed as per RMI. | Bismark,  Maple, Sabinas,  
Tizapa, Velardeña.jpg
Velardeña
Madero, Parreña | 0 | RCOI confirmed as per RMI. | Bismark,  Maple, Sabi s,  Tizapa, Velardeña, Madero, Parreña; | Approved by | Bismark,  Maple, Sabinas,  
Tizapa, Velardeña.jpg
Velardeña
Madero, Parreña | RCOI confirmed as per RMI but not disclosed by LBMA, Not disclosed per LBMA | RCOI confirmed as per RMI. | Recycled and scrap sources | RCOI confirmed per RMI | See aggrega | Recycled and scrap sources | Bismark,  Maple, Sabinas,  
Tizapa, Velardeña.jpg
Velardeña
Madero, Parreña | 0 | RCOI confirmed as per RMI. | Bismark,  Maple, Sabi s,  Tizapa, Velardeña, Madero, Parreña; | Approved by LBMA Good Delivery Sourcing | RCOI | Not disclosed per LBMA</t>
  </si>
  <si>
    <t>Argentina, Austria, Belgium, Brazil, Cambodia, Canada, Chile, China, Colombia, Ecuador, Ethiopia, Germany, Guyana, Hungary, India, Japan, Kazakhstan, Korea, Luxembourg, Malaysia, Mexico, Mongolia, Myanmar, Peru, Portugal, Recycled/Scrap, United States | China, Mexico | RCOI confirmed per RMI | Not disclosed per LBMA | Argentina, Austria, Belgium, Brazil, Cambodia, Canada, Chile, China, Colombia, Ecuador, Ethiopia, Germany, Guyana, Hungary, India, Japan, Kazakhstan, Korea, Luxembourg, Malaysia, Mexico, Mongolia, Myanmar, Peru, Portugal, Recycled/Scrap, United States | R | Recycled/Scrap, Mexico, China, Japan, Peru, Canada, United States | RCOI confirmed as per RMI. | 0 | Not disclosed per LBMA | China, Mexico | UNITED STATES OF AMERICA; UNKNOWN; MEXICO | MEXICO | NA | Recycled and scrap sources | RCOI confirmed per RMI | M | Known Countries from which LBMA Good Delivery List Refiners Source - Mined  Material (Provided by LBMA) | RCOI confirmed as per RMI but not disclosed by LBMA | Torreon, Coahuila, Mexico | Argentina, Austria, Belgium, Brazil, Cambodia, Canada, Chile, China | Argentina, Austria, Belgium, Brazil, Cambodia, Canada, Chile, China, Colombia, Ecuador, Ethiopia, Germany, Guyana, Hungary, India, Japan, Kazakhstan, Korea, Luxembourg, Malaysia, Mexico, Mongolia, Myanmar, Peru, Portugal, Recycled/Scrap, United States;Arg | Known Countries from which LBMA Good Delivery List Refiners Source - Mined  Material (Provided by LBMA) | RCOI confirmed as per RMI. | China, Mexico, USA, Recycled/Scrap, Japan, Canada, Peru | China, Mexico | Recycled/Scrap, Mexico, China, Japan, Peru, Ca | Argentina, Austria, Belgium, Brazil, Cambodia, Canada, Chile, China, Colombia, Ecuador, Germany, Guyana, Hungary, India, Japan, Kazakhstan, Luxembourg, Malaysia, Mexico, Mongolia, Peru, Portugal, Recycled/Scrap, United States of America | China, Mexico, USA, Recycled/Scrap, Japan, Canada, Peru | MEXICO | Argentina, Austria, Belgium, Brazil, Cambodia, Canada, Chile, China, Colombia, Ecuador, Ethiopia, Germany, Guyana, Hungary, India, Japan, Kazakhstan, Korea, Luxembourg, Malaysia, Mexico, Mongolia, Myanmar, Peru, Portugal, Recycled/Scrap, United States, Un | Recycled/Scrap, Mexico, China, Japan, Peru, Canada, United States</t>
  </si>
  <si>
    <t>North Attleboro, Massachusetts</t>
  </si>
  <si>
    <t>recycled | RCOI confirmed per RMI | Recycled | RCOI confirmed as per RMI. | Mining, recyled and scrap sources | 0 | Not disclosed per RJC/LBMA | NA | according to:  http://www.responsiblemineralsinitiative.org | recycled | Mining, recycled and scrap sources | Recycled | Scrap | RCOI confirmed per RMI | Mining, recycled and scrap sources | Recycled, Scrap and mines | RCOI confirmed as per RMI but not disclosed by LBMA | recycled | Approved by LBMA Good Delivery Sourcing and RJC Sourcing, Mining, recycled and scrap sources, Not disclosed per RJC/LBMA, RCOI confirmed as per CFSI, RCOI confirm | UNITED STATES | Recycled | RCOI Validated by RMI protocols | RCOI confirmed as per RMI. | Mining, recycled and scrap sources | Recycled, Scrap and mines | 0 | RCOI confirmed as per RMI. | NA | Approved by LBMA Good Delivery Sourcing and RJC Sourcing | RCO | Not disclosed per RJC/LBMA | RCOI confirmed as per RMI. | ?? | Scrap | RCOI confirmed per RMI | recycled | See aggregated data below for LBMA Good Delivery Sourcing and RJC Sourcing, Recycled, Scrap and mines | RCOI confirmed as per RMI but not disclosed | Scrap | Recycled, Scrap and mines | 0 | RCOI confirmed as per RMI. | NA | Approved by LBMA Good Delivery Sourcing and RJC Sourcing | RCOI confirmed per RMI | Recycled | NA | RCOI confirmed as per RMI. | Mining, recycled and scrap sources | UNITED STATES | | Not disclosed per RJC/LBMA | JAPAN | Recycled | Not disclosed per RJC | RCOI confirmed as per RMI but not disclosed by RJC | Some are recycled or scrap sourced but not all. | Recycled | JAPAN | RCOI confirmed as per CFSI but not disclosed by RJC | Mining recycled scrap sources | Not</t>
  </si>
  <si>
    <t>Argentina, Austria, Belgium, Brazil, Cambodia, Canada, China, Colombia, Ecuador, Eritrea, Ethiopia, Germany, Guyana, Hungary, India, Japan, Kazakhstan, Korea, Luxembourg, Malaysia, Mexico, Mongolia, Recycled/Scrap, Switzerland, Taiwan, United States | recycled | Canada, United States, China, Mexico, Switzerland | RCOI confirmed per RMI | Not disclosed per RJC | Argentina, Austria, Belgium, Brazil, Cambodia, Canada, China, Colombia, Ecuador, Eritrea, Ethiopia, Germany, Guyana, Hungary, India, Japan, Kazakhstan, Korea, Luxembourg, Malaysia, Mexico, Mongolia, Recycled/Scrap, Switzerland, Taiwan, United States | RCO | Mineral sourcing not disclosed per RJC, Recycled | Recycled/Scrap, United States, Canada, Switzerland, China, Mexico, Japan, Brazil | RCOI confirmed as per RMI. | Mining, recyled and scrap sources | 0 | Not disclosed per RJC/LBMA | Canada, United States, China, Mexico, Switzerland | UNITED STATES; UNITED | Mining, recycled and scrap sources | Known Countries from which LBMA Good Delivery List Refiners Source - Mined  Material (Provided by LBMA) | RCOI confirmed as per RMI but not disclosed by LBMA | North Attleboro, Massachusetts, USA | Argentina, Austria, Belgium, Brazil, Cambodia, Canada, Ch | Argentina, Austria, Belgium, Brazil, Cambodia, Canada, China, Colombia, Ecuador, Eritrea, Ethiopia, Germany, Guyana, Hungary, India, Japan, Kazakhstan, Korea, Luxembourg, Malaysia, Mexico, Mongolia, Recycled/Scrap, Switzerland, Taiwan, United States;Argen | Known Countries from which LBMA Good Delivery List Refiners Source - Mined  Material (Provided by LBMA) | RCOI confirmed as per RMI. | Canada, USA, China, Mexico, Switzerland, Brazil, Recycled/Scrap, Japan, Bolivia | CFS certified | Canada, USA, China, Me | Argentina, Austria, Belgium, Brazil, Cambodia, Canada, China, Colombia, Ecuador, Germany, Guyana, Hungary, India, Japan, Kazakhstan, Luxembourg, Malaysia, Mexico, Mongolia, Recycled/Scrap, Switzerland, United States of America | Canada, USA, China, Mexico, Switzerland, Brazil, Recycled/Scrap, Japan, Bolivia | UNITED STATES OF AMERICA | Argentina, Austria, Belgium, Brazil, Cambodia, Canada, China, Colombia, Ecuador, Eritrea, Ethiopia, Germany, Guyana, Hungary, India, Japan, Kazakhstan, Korea, Luxembourg, Malaysia, Mexico, Mongolia, Recycled/Scrap, Switzerland, Taiwan, United States, Not | Argentina, Austria, Belgium, Brazil, Cambodia, Canada, China, Colombia, Ecuador, Eritrea, Ethiopia, Germany, Guyana, Hungary, India, Japan, Kazakhstan, Korea, Luxembourg, Malaysia, Mexico, Mongolia, Recycled/Scrap, Switzerland, Taiwan, United States | Rec | Recycled/Scrap, United States, Canada, Switzerland, China, Mexico, Japan, Brazil | Not disclosed per RJC/LBMA | Argentina, Austria, Belgium, Brazil, Cambodia, Canada, China, Colombia, Ecuador, Eritrea, Ethiopia, Germany, Guyana, Hungary, India, Japan, Kazakhstan, Korea, Luxembourg, Malaysia, Mexico, Mongolia, Recycled/Scrap, Switzerland, Taiwan, United States, Boli</t>
  </si>
  <si>
    <t>Marin, Neuchâtel</t>
  </si>
  <si>
    <t>recycled | Recycled or scrap, More than 80% of gold source coming from recycle &amp; scrap. | Metalor Technologies S.A. | RCOI confirmed as per RMI. | Mining, recyled and scrap sources | 0 | Not disclosed per RJC/LBMA | Monitoring CFSI certifications. | Unknown; Metalor Technologies SA; Recycled | according to:  http://www.responsiblemineralsiniti | Recycled, Scrap and mines, from congagold ore | RCOI confirmed as per RMI but not disclosed by LBMA | recycled | Approved by LBMA Good Delivery Sourcing and RJC Sourcing, Gold, Huckleberry, Metalor Technologies S.A., Mining, recycled and scrap sources, Mo | No "recycled" or "scrap" | Recycled and scrap sourced | Switzerland | Recycled and scrap sourced | RCOI Validated by RMI protocols | RCOI confirmed as per RMI. | Mining, recycled and scrap sources | Recycled, Scrap and mines, from congagold ore | 0 | RCOI confirmed as per RMI. | Un | Not disclosed per RJC/LBMA | RCOI confirmed as per RMI. | ?? | Recycled | RCOI confirmed per RMI | recycled | See aggregated data below for LBMA Good Delivery Sourcing and RJC Sourcing, Recycled, Scrap and mines, from congagold ore | RCOI confirmed as per | Recycled, Scrap and mines, from congagold ore | 0 | RCOI confirmed as per RMI. | Unknown; Metalor Technologies SA; Recycled | Approved by LBMA Good Delivery Sourcing and RJC Sourcing | RCOI confirmed per RMI | Recycled or scrap, More than 80% of gold sour | Not disclosed per RJC/LBMA</t>
  </si>
  <si>
    <t>Andorra, Angola, Belgium, Burundi, Canada, Central African Republic, China, Congo, Democratic Republic of Congo, Hong Kong, Indonesia, Peru, Recycled/Scrap, Rwanda, South Sudan, Sudan, Sweden, Switzerland, Tanzania, Uganda, United Kingdom, United States | recycled | Canada, Sweden, Belgium, Hong Kong, United States, China, United Kingdom, Ivory Coast, Switzerland, Indonesia | Not disclosed per RJC | Mineral sourcing not disclosed per RJC, Countries other than Democratic Republic of the Congo and the nine countries which with it shares an internationally recognized border: Angola, Burundi, Central African Republic, Republic of the Congo, Rwanda, South | Recycled/Scrap, Switzerland, Canada, United States, China, Indonesia, Belgium, Sweden, United Kingdom, Rwanda, Burundi, Angola, Peru, Hong Kong, Andorra | Rue des Perveuils 8 CH-2074 | RCOI confirmed as per RMI. | Mining, recyled and scrap sources | 0 | N | Canada, Sweden, Hong Kong, Belgium, United States, China, United Kingdom, Ivory Coast, Switzerland, Indonesia | Andorra, Angola, Belgium, Burundi, Canada, Central African Republic, China, Congo, Democratic Republic of Congo, Hong Kong, Indonesia, Peru, Recycled/Scrap, Rwanda, South Sudan, Sudan, Sweden, Switzerland, Tanzania, Uganda, United Kingdom, United States;A | No "recycled" or "scrap" | Known Countries from which LBMA Good Delivery List Refiners Source - Mined  Material (Provided by LBMA) | RCOI confirmed as per RMI. | Recycled etc. | Switzerland | Ivory Coast, Recycled/Scrap, Switzerland, Canada, Sweden, China, Belgium, USA, United King | Andorra, Angola, Belgium, Canada, China, Democratic Republic of the Congo, Hong Kong, Indonesia, Peru, Recycled/Scrap, Singapore, Sudan, Sweden, Switzerland, Tanzania, United Kingdom, United States of America | SWITZERLAND | Andorra, Angola, Belgium, Burundi, Canada, Central African Republic, China, Congo, Democratic Republic of Congo, Hong Kong, Indonesia, Peru, Recycled/Scrap, Rwanda, South Sudan, Sudan, Sweden, Switzerland, Tanzania, Uganda, United Kingdom, United States, | Andorra, Angola, Belgium, Burundi, Canada, Central African Republic, China, Congo, Democratic Republic of Congo, Hong Kong, Indonesia, Peru, Recycled/Scrap, Rwanda, South Sudan, Sudan, Sweden, Switzerland, Tanzania, Uganda, United Kingdom, United States | | Recycled/Scrap, Switzerland, Canada, United States, China, Indonesia, Belgium, Sweden, United Kingdom, Rwanda, Burundi, Angola, Peru, Hong Kong, Andorra | Not disclosed per RJC/LBMA | Ivory Coast, Recycled/Scrap, Switzerland, Canada, Sweden, China, Belgium, USA, United Kingdom, Indonesia, Angola, Burundi, DRC or an adjoining country (Covered Countries), Rwanda, England, Peru</t>
  </si>
  <si>
    <t>Singapore, South West</t>
  </si>
  <si>
    <t>recycled | RCOI confirmed per RMI | Recycled and scrap sourced | RCOI confirmed as per RMI. | Mining, recyled and scrap sources | 0 | Not disclosed per RJC/LBMA | Mining,recycled and scrap sources | congagold ore | Mining, recycled and scrap sources | RCOI confirmed per RMI | Recycled or sc | Recycled, Scrap and mines, from congagold ore | RCOI confirmed as per RMI but not disclosed by LBMA | recycled | Approved by LBMA Good Delivery Sourcing and RJC Sourcing, congagold ore, Not disclosed, Not disclosed per RJC/LBMA, RCOI confirmed per RMI, Re | RCOI Validated by RMI protocols | RCOI confirmed as per RMI. | Mining, recycled and scrap sources | Recycled, Scrap and mines, from congagold ore | 0 | RCOI confirmed as per RMI. | Approved by LBMA Good Delivery Sourcing and RJC Sourcing | RCOI confirmed | Not disclosed per RJC/LBMA | RCOI confirmed as per RMI. | ?? | RCOI confirmed per RMI | See aggregated data below for LBMA Good Delivery Sourcing and RJC Sourcing | recycled, Recycled, Scrap and mines, from congagold ore | RCOI confirmed as per RMI but no | Recycled, Scrap and mines, from congagold ore | 0 | RCOI confirmed as per RMI. | Approved by LBMA Good Delivery Sourcing and RJC Sourcing | RCOI confirmed per RMI | RCOI confirmed as per RMI. | Mining, recycled and scrap sources | Metalor Technologies (Si | Not disclosed per RJC/LBMA</t>
  </si>
  <si>
    <t>Andorra, Argentina, Armenia, Australia, Austria, Azerbaijan, Bahamas, Barbados, Belarus, Belgium, Benin, Brazil, Canada, Chile, China, Ethiopia, Germany, Hong Kong, Indonesia, Malaysia, Niger, Nigeria, Peru, Recycled/Scrap, Singapore, Switzerland | recycled | Singapore, China, Switzerland | RCOI confirmed per RMI | Not disclosed per RJC | Andorra, Argentina, Armenia, Australia, Austria, Azerbaijan, Bahamas, Barbados, Belarus, Belgium, Benin, Brazil, Canada, Chile, China, Ethiopia, Germany, Hong Kong, Indonesia, Malaysia, Niger, Nigeria, Peru, Recycled/Scrap, Singapore, Switzerland | RCOI c | Recycled/Scrap, Singapore, Switzerland, China, Peru, Indonesia | Recycled and scrap sourced | RCOI confirmed as per RMI. | Mining, recyled and scrap sources | 0 | Not disclosed per RJC/LBMA | Singapore, China, Switzerland | Mining, recycled and scrap sour | Known Countries from which LBMA Good Delivery List Refiners Source - Mined  Material (Provided by LBMA) | RCOI confirmed as per RMI but not disclosed by LBMA | Singapore City, Singapore | Andorra, Argentina, Armenia, Australia, Austria, Azerbaijan, Bahama | Andorra, Argentina, Armenia, Australia, Austria, Azerbaijan, Bahamas, Barbados, Belarus, Belgium, Benin, Brazil, Canada, Chile, China, Ethiopia, Germany, Hong Kong, Indonesia, Malaysia, Niger, Nigeria, Peru, Recycled/Scrap, Singapore, Switzerland;Andorra, | Known Countries from which LBMA Good Delivery List Refiners Source - Mined  Material (Provided by LBMA) | Not coverd countries area | RCOI confirmed as per RMI. | Singapore, China, Switzerland, Recycled/Scrap, Peru, Indonesia | Smelter for further verific | Andorra, Argentina, Australia, Austria, Azerbaijan, Belarus, Belgium, Brazil, Canada, Chile, China, Germany, Hong Kong, Indonesia, Japan, Malaysia, Niger, Nigeria, Peru, Recycled/Scrap, Singapore, Switzerland, United States of America | Singapore, China, Switzerland, Recycled/Scrap, Peru, Indonesia | SINGAPORE | Andorra, Argentina, Armenia, Australia, Austria, Azerbaijan, Bahamas, Barbados, Belarus, Belgium, Benin, Brazil, Canada, Chile, China, Ethiopia, Germany, Hong Kong, Indonesia, Malaysia, Niger, Nigeria, Peru, Recycled/Scrap, Singapore, Switzerland, Not dis | Andorra, Argentina, Armenia, Australia, Austria, Azerbaijan, Bahamas, Barbados, Belarus, Belgium, Benin, Brazil, Canada, Chile, China, Ethiopia, Germany, Hong Kong, Indonesia, Malaysia, Niger, Nigeria, Peru, Recycled/Scrap, Singapore, Switzerland | Recycl | Recycled/Scrap, Singapore, Switzerland, China, Peru, Indonesia | Not disclosed per RJC/LBMA</t>
  </si>
  <si>
    <t>Kwai Chung,Hong Kong SAR (see also separate country code entry under HK)</t>
  </si>
  <si>
    <t>recycled | RCOI confirmed per RMI | From Metalor Technologies (Hong Kong) | Metalor Technologies (Hong Kong) Ltd. | RCOI confirmed as per RMI. | / | No | Mining, recyled and scrap sources | 0 | Not disclosed per RJC/LBMA | Metalor Technologies（Hong Kong）Ltd; Mining, recycled and scrap sources From congagold ore From Metalor Techn | Recycled, Scrap and mines, from congagold ore | RCOI confirmed as per RMI but not disclosed by LBMA | recycled | Approved by LBMA Good Delivery Sourcing and RJC Sourcing, congagold ore, Metalor Technologies (Hong Kong) Ltd., Not disclosed, Not disclosed p | RCOI Validated by RMI protocols | RCOI confirmed as per RMI. | Recycled, Scrap and mines, from congagold ore | 0 | RCOI confirmed as per RMI. | Metalor Technologies（Hong Kong）Ltd; Mining, recycled and scrap sources From congagold ore From Metalor Technolo | Not disclosed per RJC/LBMA | RCOI confirmed as per RMI. | ?? | Recycled scrap material | RCOI confirmed per RMI | recycled | See aggregated data below for LBMA Good Delivery Sourcing and RJC Sourcing, Recycled, Scrap and mines, from congagold ore | RCOI c | Recycled scrap material | Recycled, Scrap and mines, from congagold ore | 0 | RCOI confirmed as per RMI. | Metalor Technologies（Hong Kong）Ltd; Mining, recycled and scrap sources From congagold ore From Metalor Technologies (Hong Kong) Ltd.; / | Approved b | Not disclosed per RJC/LBMA</t>
  </si>
  <si>
    <t>Angola, Argentina, Australia, Austria, Brazil, Cambodia, Canada, Chile, China, Colombia, Congo, Ecuador, Guyana, Hong Kong, Hungary, India, Japan, Kazakhstan, Korea, Luxembourg, Malaysia, Mongolia, Myanmar, Peru, Recycled/Scrap, Switzerland, United States | recycled | Hong Kong, United States, China, Japan, Australia, Peru, Switzerland | RCOI confirmed per RMI | Not disclosed per RJC | Mineral sourcing not disclosed per RJC, Not disclosed by  supplier | Recycled/Scrap, China, Peru, Japan, Switzerland, Australia, United States, Hong Kong | CHINA | RCOI confirmed as per RMI. | Mining, recyled and scrap sources | 0 | Not disclosed per RJC/LBMA | Hong Kong, United States, China, Japan, Australia, Switzerland | Known Countries from which LBMA Good Delivery List Refiners Source - Mined  Material (Provided by LBMA) | RCOI confirmed as per RMI but not disclosed by LBMA | Kwai Chung, Hong Kong | Angola, Argentina, Australia, Austria, Brazil, Cambodia, Canada, Chile, | Hong Kong, United States, Japan, China, Australia, Switzerland, Peru | Known Countries from which LBMA Good Delivery List Refiners Source - Mined  Material (Provided by LBMA) | RCOI confirmed as per RMI. | China, USA, Japan, Australia, Peru, Switzerland, Recycled/Scrap, Switzerland | CFS certified | China, USA, Japan, Austra | Argentina, Australia, Austria, Brazil, Cambodia, Canada, Chile, China, Colombia, Democratic Republic of the Congo, Ecuador, Guyana, Hong Kong, Hungary, India, Indonesia, Japan, Kazakhstan, Luxembourg, Malaysia, Mongolia, Peru, Recycled/Scrap, Singapore, S | China, USA, Japan, Australia, Peru, Switzerland, Recycled/Scrap, Switzerland | CHINA | Recycled/Scrap, China, Peru, Japan, Switzerland, Australia, United States, Hong Kong | Not disclosed per RJC/LBMA</t>
  </si>
  <si>
    <t>Suzhou,Jiangsu Sheng</t>
  </si>
  <si>
    <t>RCOI confirmed per RMI | Shanghai Exchange Market | RCOI confirmed as per RMI. | Mining, recyled and scrap sources | 0 | Not disclosed per RJC/LBMA | NA; China | Mining,recycled and scrap sources | Mining, recycled and scrap sources | RCOI confirmed per RMI | Mining not disclosed | Recycled, Scrap and mines | Recyled, Scrap | Approved by LBMA Good Delivery Sourcing and RJC Sourcing, Mining not disclosed by supplier, recycled and scrap sources, Not disclosed per RJC/LBMA, RCOI confirmed per RMI, Shanghai Exchange Market | Mining not | Shanghai Exchange Market | RCOI Validated by RMI protocols | RCOI confirmed as per RMI and disclosed by RJC | Mining, recycled and scrap sources | Recycled, Scrap and mines | 0 | RCOI confirmed as per RMI. | NA; China | Approved by LBMA Good Delivery Sour | Not disclosed per RJC/LBMA | RCOI confirmed as per RMI. | RCOI confirmed per RMI | See aggregated data below for LBMA Good Delivery Sourcing and RJC Sourcing, Recycled, Scrap and mines | Recyled, Scrap, Mining, recycled and scrap sources | Recycled, Scrap and mines | 0 | RCOI confirmed as per RMI. | NA; China | Approved by LBMA Good Delivery Sourcing and RJC Sourcing | RCOI confirmed per RMI | NA; China | RCOI confirmed as per RMI and disclosed by RJC | Mining, recycled and scrap sources | | 0, CHINA, Mining, recycled and scrap sources, Mining, recycled and scrap sources not disclosed by supplier, No information, Not disclosed per RJC, Not disclosed per RJC/LBMA, RCOI confirmed as per RMI., RCOI confirmed per RMI, Recycled or scrap, and minin</t>
  </si>
  <si>
    <t>Andorra, Argentina, Armenia, Australia, Austria, Azerbaijan, Bahamas, Barbados, Belarus, Belgium, Benin, Brazil, Canada, China, Indonesia, Mexico, Niger, Nigeria, Recycled/Scrap, Russian Federation, Singapore, South Africa, Switzerland, United States | China, South Africa | RCOI confirmed per RMI | Not disclosed per RJC | Andorra, Argentina, Armenia, Australia, Austria, Azerbaijan, Bahamas, Barbados, Belarus, Belgium, Benin, Brazil, Canada, China, Indonesia, Mexico, Niger, Nigeria, Recycled/Scrap, Russian Federation, Singapore, South Africa, Switzerland, United States | RC | Recycled/Scrap, China, South Africa, Switzerland, Singapore, Brazil, Indonesia | Shanghai | RCOI confirmed as per RMI. | Mining, recyled and scrap sources | 0 | Not disclosed per RJC/LBMA | China, South Africa | CHINA; SINGAPORE; UNKNOWN | Mining, recycle | R/S (RJC RCOI data) | Recyled, Scrap | Building B, 48 Dongfu Road, Suzhou Industrial Park, Jiangsu Province, P.R. China 215123 | Recycled/Scrap Only | Andorra, Argentina, Armenia, Australia, Austria, Azerbaijan, Bahamas, Barbados, Belarus, Belgium, Benin, | Andorra, Argentina, Armenia, Australia, Austria, Azerbaijan, Bahamas, Barbados, Belarus, Belgium, Benin, Brazil, Canada, China, Indonesia, Mexico, Niger, Nigeria, Recycled/Scrap, Russian Federation, Singapore, South Africa, Switzerland, United States;Ando | R/S (RJC RCOI data) | RCOI confirmed as per RMI and disclosed by RJC | China, South Africa, Recycled/Scrap, Brazil, Switzerland, Singapore, Indonesia, Russia | Shanghai | China, South Africa, Recycled/Scrap, Brazil, Switzerland, Singapore, Indonesia, Russ | Andorra, Argentina, Armenia, Australia, Austria, Azerbaijan, Belarus, Belgium, Brazil, Cambodia, Canada, Chile, China, Colombia, Ecuador, Germany, Guyana, Hungary, India, Indonesia, Japan, Kazakhstan, Luxembourg, Malaysia, Mexico, Mongolia, Namibia, Niger | China, South Africa, Recycled/Scrap, Brazil, Switzerland, Singapore, Indonesia, Russia | CHINA | Andorra, Argentina, Armenia, Australia, Austria, Azerbaijan, Bahamas, Barbados, Belarus, Belgium, Benin, Brazil, Canada, China, Indonesia, Mexico, Niger, Nigeria, Recycled/Scrap, Russian Federation, Singapore, South Africa, Switzerland, United States, Not | Andorra, Argentina, Armenia, Australia, Austria, Azerbaijan, Bahamas, Barbados, Belarus, Belgium, Benin, Brazil, Canada, China, Indonesia, Mexico, Niger, Nigeria, Recycled/Scrap, Russian Federation, Singapore, South Africa, Switzerland, United States | Re | Recycled/Scrap, China, South Africa, Switzerland, Singapore, Brazil, Indonesia | Andorra, Argentina, Armenia, Australia, Austria, Azerbaijan, Bahamas, Barbados, Belarus, Belgium, Benin, Bolivia, Bosnia and Herzegovina, Botswana, Brazil, Bulgaria, Burkina Faso, Cambodia, Cameroon, Canada, Chile, China, Colombia, Croatia, Cyprus, Denmar</t>
  </si>
  <si>
    <t>Iruma, Saitama</t>
  </si>
  <si>
    <t>See aggregated data below for LBMA Good Delivery Sourcing | recycled | Recycled or scrap | RCOI confirmed as per RMI. | 0 | Not disclosed per LBMA | 再生利用品 | Recycled | NA | RCOI confirmed per RMI | Recycled or Scrap | Recycled and mining not disclosed by supplier | Recycled, scrap | RCOI confirmed as per RMI but not disclosed by LBMA | Approved by LBMA Good Delivery Sourcing, Not disclosed per LBMA, RCOI confirmed per RMI, Recycled, Recycled or scrap, scrap | Not disclosed per LBMA | NO, RCOI confirmed as per RMI., | recycled | Japan | JAPAN/ Australia/ CANADA | recycled | RCOI Validated by RMI protocols | RCOI confirmed as per RMI. | Recycled, scrap | 0 | RCOI confirmed as per RMI. | Approved by LBMA Good Delivery Sourcing | RCOI confirmed per RMI | RCOI confirmed as | Not disclosed per LBMA | RCOI confirmed as per RMI. | Recycled | RCOI confirmed per RMI | See aggregated data below for LBMA Good Delivery Sourcing, Recycled, scrap | RCOI confirmed as per RMI but not disclosed by LBMA, 0, Recycle(Compliant Gold Smelter | Recycled, scrap | 0 | RCOI confirmed as per RMI. | Approved by LBMA Good Delivery Sourcing | RCOI confirmed per RMI | RCOI confirmed as per RMI. | recycled | Japan | JAPAN/ Australia/ CANADA | Recycled or scrap | recycled | recycled | Japan | JAPAN/ Austr | Not disclosed per LBMA | 0, JAPAN, No information, Not disclosed per LBMA, RCOI confirmed as per RMI., RCOI confirmed per RMI, Recycled, Recycled and mining not disclosed by supplier, Recycled and mining not disclosed by supplier | RCOI confirmed per RMI | Sourced from Mines/Recy</t>
  </si>
  <si>
    <t>Argentina, Australia, Austria, Brazil, Cambodia, Canada, Chile, China, Colombia, Ecuador, Guyana, Hong Kong, Hungary, India, Indonesia, Japan, Kazakhstan, Korea, Luxembourg, Malaysia, Mongolia, Myanmar, Portugal, Recycled/Scrap, United Kingdom, United Sta | Canada, Hong Kong, United States, Japan, China, United Kingdom, Australia, Indonesia | Not disclosed per LBMA | RCOI confirmed as per RMI. | recycled | Recycled/Scrap, Japan, Canada, Australia, United States, China, Indonesia, United Kingdom, India, Argentina, Austria, Brazil, Cambodia, Chile, Colombia, Ecuador, Guyana, Hungary, Kazakhstan, Korea, Luxembourg, Malaysia, Mongolia, Myanmar, Portugal, Belgiu | Canada, Hong Kong, United States, China, Japan, United Kingdom, Australia, Indonesia | Argentina, Australia, Austria, Belgium, Brazil, Cambodia, Canada, Chile, China, Colombia, Ecuador, Egypt, Estonia, France, Germany, Guyana, Hong Kong, Hungary, India, Indonesia, Ireland, Israel, Japan, Kazakhstan, Korea, Luxembourg, Malaysia, Mongolia, Na | Known Countries from which LBMA Good Delivery List Refiners Source - Mined  Material (Provided by LBMA) | RCOI confirmed as per RMI. | Recycled | Japan, Australia, Canada, Recycled/Scrap, China, USA, United Kingdom, Indonesia, Myanmar, Cambodia, Malaysia, | Japan, Australia, Canada, Recycled/Scrap, China, USA, United Kingdom, Indonesia, Myanmar, Cambodia, Malaysia, Kazakhstan, Portugal, Austria, Mongolia, Luxembourg, Republic Of Korea, Guyana, Brazil, Chile, Laos, Ecuador, Colombia, Argentina, Hungary, India | JAPAN | Andorra, Argentina, Armenia, Australia, Austria, Azerbaijan, Bahamas, Barbados, Belarus, Belgium, Benin, Bolivia, Bosnia and Herzegovina, Botswana, Brazil, Bulgaria, Burkina Faso, Cambodia, Cameroon, Canada, Chile, China, Colombia, Croatia, Cyprus, Denmar | Recycled or Scrap</t>
  </si>
  <si>
    <t>Buffalo, New York</t>
  </si>
  <si>
    <t>R/S | Recycled and scrap | Recyled/Scrap | 0 | Some are recycled or scrap sourced but not all. | Recycled and scrap | RCOI confirmed per RMI | Recycled, Scrap | Recycled, scrap | Some are recycled or scrap sourced but not all | L1, R/S, RCOI confirmed per RMI, Recycled, Scrap | Recycled, Scrap | RCOI confirmed per RMI, Recycled, Scrap, Recyled/Scrap | Recycled and scrap | R/S | Recycled, scrap | 0 | Some are recy | UNITED STATES | RCOI Validated by RMI protocols | Some are recycled/scrap sourced but not all. | Recycled, scrap | 0 | Some are recycled/scrap sourced but not all. | L1, R/S | RCOI confirmed per RMI | Recycled and scrap | Some are recycled/scrap sourced b | Recycled, Scrap | Recyled/Scrap | RCOI confirmed per RMI | R/S, Recycled, scrap | Some are recycled or scrap sourced but not all, 0, Domestic USA Jewelery and electronics scrap.  No imported goods | Recycled, scrap | 0 | Some are recycled/scrap sourced but not all. | L1, R/S | RCOI confirmed per RMI | Recycled and scrap | Some are recycled/scrap sourced but not all. | UNITED STATES | UNITED STATES | RCOI Validated by RMI protocols | Some are recycled | Recycled, Scrap | 0, INDONESIA | Recycled and scrap | Recycled, Scrap | Recycled/Scrap | Some are recycled or scrap sourced but not all. | Recycled and scrap | Domestic USA Jewelery and electronics scrap.  No imported goods | INDONESIA | Recycled/Scrap | Recycled, Scrap |</t>
  </si>
  <si>
    <t>Argentina, Austria, Belgium, Brazil, Cambodia, Canada, Chile, China, Colombia, Ecuador, Ethiopia, Germany, Guyana, Hungary, India, Japan, Kazakhstan, Korea, Luxembourg, Malaysia, Mongolia, Myanmar, Namibia, Peru, Portugal, Recycled/Scrap, Taiwan, United S | Myanmar, Cambodia, Malaysia, Kazakhstan, Portugal, Mongolia, Austria, Luxembourg, Brazil, Korea, Republic of, Guyana, Chile, Laos, Ecuador, Colombia, Argentina, Hungary, Japan, India, Canada, Belgium, Namibia, Taiwan, Peru, Germany, Ethiopia, Russian Fede | R/S | Mineral sourcing L1, R/S, Recycled and scrap, USA | Recycled/Scrap, United States, Brazil, Chile, Canada, Malaysia, Myanmar, Colombia, Mongolia, India, Argentina, Austria, Ecuador, Belgium, Cambodia, Hungary, Korea, Luxembourg, Guyana, Kazakhstan, Ethiopia, Peru, Namibia, Germany, Portugal, Japan, China, I | Myanmar, Cambodia, Malaysia, Kazakhstan, Portugal, Mongolia, Austria, Luxembourg, Brazil, Guyana, Korea, Republic of, Chile, Laos, Ecuador, Colombia, Argentina, Hungary, Japan, India, Canada, Belgium, Namibia, Taiwan, Peru, Ethiopia, Germany, Russian Fede | Argentina, Australia, Austria, Belgium, Brazil, Cambodia, Canada, Chile, China, Colombia, Ecuador, Egypt, Estonia, France, Germany, Guyana, Hungary, India, Indonesia, Ireland, Israel, Japan, Kazakhstan, Luxembourg, Malaysia, Mongolia, Namibia, Netherlands | Myanmar, Cambodia, Malaysia, Kazakhstan, Portugal, Austria, Mongolia, Luxembourg, Brazil, Korea, Republic of, Guyana, Chile, Laos, Colombia, Ecuador, Argentina, Hungary, Japan, India, Canada, Belgium, Namibia, Taiwan, Peru, Ethiopia, Germany, Russian Fede | UNITED STATES OF AMERICA | Recycled, Scrap | Myanmar, Cambodia, Malaysia, Kazakhstan, Portugal, Austria, Mongolia, Luxembourg, Guyana, Korea, Republic of, Brazil, Chile, Laos, Ecuador, Colombia, Argentina, Hungary, Japan, India, Canada, Belgium, Namibia, Taiwan, Peru, Ethiopia, Germany, Russian Fede | Recycled/Scrap, USA, Myanmar, Cambodia, Malaysia, Kazakhstan, Portugal, Austria, Mongolia, Luxembourg, Brazil, Guyana, Republic Of Korea, Chile, Laos, Colombia, Ecuador, Argentina, Hungary, Japan, India, Canada, Belgium, Namibia, China, Peru, Ethiopia, Ge | Angola, Burundi, Central African Republic, Rwanda, South Sudan, Tanzania, Uganda, Zambia, Argentina, Australia, Austria, Belgium, Benin, Bolivia, Brazil, Cambodia, Canada, Chile, China, Colombia, Djibouti, Ecuador, Egypt, Eritrea, Estonia, Ethiopia, Franc | Myanmar, Cambodia, Malaysia, Kazakhstan, Portugal, Austria, Mongolia, Luxembourg, Korea, Republic of, Brazil, Guyana, Chile, Laos, Colombia, Ecuador, Argentina, Hungary, Japan, India, Canada, Belgium, Namibia, Taiwan, Peru, Germany, Ethiopia, Russian Fede</t>
  </si>
  <si>
    <t>Luoyang,Henan Sheng</t>
  </si>
  <si>
    <t>China, Korea, Recycled/Scrap, United States | China | Not disclosed per LBMA | Recycled/Scrap, China, Korea, United States | China | China, Korea, Recycled/Scrap, United States | China, Republic Of Korea, China, Recycled/Scrap, USA | China, Korea, Recycled/Scrap, United States | Recycled/Scrap, China, Korea, United States | China | CHINA;China, Republic Of Korea, China, Recycled/Scrap, USA;No reason to believe sources from DRC or covered countries;Not disclosed per LBMA;Recycled/Scrap | Australia, Brazil, Chile, China, India, Indonesia, Japan, Kazakhstan, Korea, Mexico, Peru, Recycled/Scrap, Singapore, South Africa, Thailand, United States;China;China, Korea, Recycled/Scrap, United States;Unknown | China, Republic Of Korea, China, Recycled/Scrap, USA | China | Recycled/Scrap, China, Korea, United States | China, Republic Of Korea, China, Recycled/Scrap, USA | China | China, Republic Of Korea, China, Recycled/Scrap, USA | Recycled/Scrap, China, Korea | Australia, Brazil, Chile, China, India, Indonesia, Japan, Kazakhstan, Korea, Mexico, Peru, Recycled/Scrap, Singapore, South Africa, Thailand, United States | CHINA | China, Korea, Recycled/Scrap, United States | Recycled/Scrap, China, Korea, United States | China, Republic Of Korea, China, Recycled/Scrap, USA | China | China, Republic Of Korea, China, Recycled/Scrap, USA | Recycled/Scrap, China, Korea, United States | | Recycled/Scrap, China, Korea, United States | CHINA;China, Republic Of Korea, China, Recycled/Scrap, USA;No reason to believe sources from DRC or covered countries;Not disclosed per LBMA;Recycled/Scrap, China, Korea, United States;Recycled/Scrap, China, Korea, United States, Brazil;Unknown | China, Republic Of Korea, China, Recycled/Scrap, USA | China, China, Korea, Recycled/Scrap, United States, China, Republic Of Korea, China, Recycled/Scrap, USA, China, Republic of Korea, USA, recycled/scrap, Recycled/Scrap, China, Korea, United States, Recycled/Scrap, China, Korea, United States, Brazil, Unkn</t>
  </si>
  <si>
    <t>Onsan-eup, Ulsan-gwangyeoksi</t>
  </si>
  <si>
    <t>See aggregated data below for LBMA Good Delivery Sourcing | From Escondida, Andia, Cuquicamata, Vale | Vale | RCOI confirmed as per RMI. | 0 | Not disclosed per LBMA | Escondida, Andia, Cuquicamata, Vale; Andia, Chuquicamata; From Escondida, Andia, Cuquicamata, Vale.; Codelco; Vale | Recycled | From Escondida, Andia, Cuquicamata, Vale | RCOI confirmed per | From Escondida, Andia, Cuquicamata,Vale | RCOI confirmed as per RMI but not disclosed by LBMA | Approved by LBMA Good Delivery Sourcing, Escondida,Andia,Cuquicamata and Vale, Not disclosed per LBMA, RCOI confirmed per RMI, Recycled, Vale | Not disclosed p | Vale | Condes-Santiago, Chile | RCOI Validated by RMI protocols | RCOI confirmed as per RMI. | From Escondida, Andia, Cuquicamata,Vale | 0 | RCOI confirmed as per RMI. | Escondida, Andia, Cuquicamata, Vale; Andia, Chuquicamata; From Escondida, Andia, Cuquicamata | From Escondida, Andia, Cuquicamata,Vale | RCOI confirmed as per RMI but not disclosed by LBMA, Not disclosed per LBMA | RCOI confirmed as per RMI. | Recycled | RCOI confirmed per RMI | See aggregated data below for LBMA Good Delivery Sourcing, 0, Chille,C | From Escondida, Andia, Cuquicamata,Vale | 0 | RCOI confirmed as per RMI. | Escondida, Andia, Cuquicamata, Vale; Andia, Chuquicamata; From Escondida, Andia, Cuquicamata, Vale.; Codelco; Vale | Approved by LBMA Good Delivery Sourcing | RCOI confirmed per RM | Not disclosed per LBMA | 0, Escondida,Andia,Cuquicamata and Vale, From Escondida, Andia, Cuquicamata,Vale, From Escondida, Andia, Cuquicamata,Vale | RCOI confirmed as per RMI but not disclosed by LBMA, From Vale,Escondida, Andia, Cuquicamata, KOREA, REPUBLIC OF, No information, N</t>
  </si>
  <si>
    <t>Argentina, Australia, Austria, Belgium, Brazil, Cambodia, Canada, Chile, China, Colombia, Ecuador, Guyana, Hong Kong, Hungary, India, Indonesia, Japan, Kazakhstan, Korea, Mexico, Peru, Recycled/Scrap, Singapore, South Africa, Thailand, United States | Singapore, Hong Kong, United States, Japan, Kazakhstan, India, China, Brazil, Korea, Republic of, South Africa, Mexico, Chile, Australia, Peru, Indonesia | Not disclosed per LBMA | Mineral sourcing not disclosed per LBMA, Chile, Brazil | Recycled/Scrap, Brazil, Korea, Chile, India, Kazakhstan, Japan, South Africa, Australia, Indonesia, China, United States, Peru, Singapore, Mexico, Thailand, Hong Kong | Brazil | RCOI confirmed as per RMI. | 0 | Not disclosed per LBMA | Singapore, Hong Kon | Singapore, Hong Kong, United States, Japan, Kazakhstan, India, China, Korea, Republic of, Brazil, Mexico, South Africa, Australia, Chile, Peru, Indonesia | Argentina, Australia, Austria, Belgium, Brazil, Cambodia, Canada, Chile, China, Colombia, Ecuador, Guyana, Hong Kong, Hungary, India, Indonesia, Japan, Kazakhstan, Korea, Mexico, Peru, Recycled/Scrap, Singapore, South Africa, Thailand, United States;Argen | Known Countries from which LBMA Good Delivery List Refiners Source - Mined  Material (Provided by LBMA) | RCOI confirmed as per RMI. | Recycled etc. | Republic Of Korea, Brazil, Chile, Recycled/Scrap, Singapore, China, USA, Japan, Kazakhstan, India, Mexic | Argentina, Australia, Austria, Belgium, Brazil, Cambodia, Canada, Chile, China, Colombia, Ecuador, Guyana, Hong Kong, Hungary, India, Indonesia, Japan, Kazakhstan, Korea, Mexico, Peru, Recycled/Scrap, Singapore, South Africa, Thailand, United States of Am | KOREA, REPUBLIC OF | Argentina, Australia, Austria, Belgium, Brazil, Cambodia, Canada, Chile, China, Colombia, Ecuador, Guyana, Hong Kong, Hungary, India, Indonesia, Japan, Kazakhstan, Korea, Mexico, Peru, Recycled/Scrap, Singapore, South Africa, Thailand, United States, Know | Argentina, Australia, Austria, Belgium, Brazil, Cambodia, Canada, Chile, China, Colombia, Ecuador, Guyana, Hong Kong, Hungary, India, Indonesia, Japan, Kazakhstan, Korea, Mexico, Peru, Recycled/Scrap, Singapore, South Africa, Thailand, United States | Rec | Recycled/Scrap, Brazil, Korea, Chile, India, Kazakhstan, Japan, South Africa, Australia, Indonesia, China, United States, Peru, Singapore, Mexico, Thailand, Hong Kong | Singapore, Hong Kong, United States, Japan, Kazakhstan, India, China, Brazil, Korea, Republic of, South Africa, Mexico, Australia, Chile, Peru, Indonesia | Republic Of Korea, Brazil, Chile, Recycled/Scrap, Singapore, China, USA, Japan, Kazakhstan, India, Mexico, South Africa, Australia, Peru, Indonesia, DRC or an adjoining country (Covered Countries), Thailand | Argentina, Australia, Austria, Belgium, Brazil, Cambodia, Canada, Chile, China, Colombia, Ecuador, Guyana, Hong Kong, Hungary, India, Indonesia, Japan, Kazakhstan, Korea, Mexico, Peru, Recycled/Scrap, Singapore, South Africa, Thailand, United States, Aust | Singapore, Hong Kong, United States, Japan, Kazakhstan, India, China, Korea, Republic of, Brazil, Mexico, South Africa, Chile, Australia, Peru, Indonesia</t>
  </si>
  <si>
    <t>Lingbao,Henan Sheng</t>
  </si>
  <si>
    <t>China, Recycled/Scrap | China | Not disclosed per LBMA | Recycled/Scrap, China | China | China, Recycled/Scrap | Recycled/Scrap, China, China | China, Recycled/Scrap | Recycled/Scrap, China | China | CHINA;No reason to believe sources from DRC or covered countries;Not disclosed per LBMA;Recycled/Scrap, China;Recycled/Scrap, China, China;Recycled/Scrap, China, Saudi Arabia, Indonesia, Australia, B | China;China, Recycled/Scrap;China, Recycled/Scrap, Saudi Arabia;Unknown | Recycled/Scrap, China, China | China | Recycled/Scrap, China | Recycled/Scrap, China, China | Recycled/Scrap, China, Saudi Arabia, China | China | Recycled/Scrap, China, China | Recycled/Scrap, China | China | Recycled/Scrap, China, Saudi Arabia, Indonesi | China, Recycled/Scrap, Saudi Arabia | Recycled/Scrap, China, China | CHINA | China, Recycled/Scrap | Recycled/Scrap, China | Recycled/Scrap, China, China | Recycled/Scrap, China, Saudi Arabia, China | China | Recycled/Scrap, China, China | Recycled/Scrap, China | China | Recycled/Scrap, China, Saudi Arabia, Indonesia, Australia, B | Recycled/Scrap, China | CHINA;No reason to believe sources from DRC or covered countries;Not disclosed per LBMA;Recycled/Scrap, China;Recycled/Scrap, China, China;Recycled/Scrap, China, Saudi Arabia, Indonesia, Australia, Brazil, Turkey, Spain;Unknown</t>
  </si>
  <si>
    <t>China, Recycled/Scrap, Saudi Arabia | China | Not disclosed per LBMA | Recycled/Scrap, China, Saudi Arabia | China | China, Recycled/Scrap, Saudi Arabia | Recycled/Scrap, China, Saudi Arabia, China | China, Recycled/Scrap, Saudi Arabia | Recycled/Scrap, China, Saudi Arabia | China | CHINA;Does not source from DRC or covered countries;Not disclosed per LBMA;Recycled/Scrap, China, Saudi Arabia;Recycled/Scrap, China, Saudi Arabia, China;Recycled/Scrap, C | Australia, Canada, China, Egypt, Japan, Recycled/Scrap, Saudi Arabia;China;China, Recycled/Scrap, Saudi Arabia;Unknown | Recycled/Scrap, China, Saudi Arabia, China | China | Recycled/Scrap, China, Saudi Arabia | Recycled/Scrap, China, Saudi Arabia, China | Myanmar, Cambodia, Malaysia, Kazakhstan, Portugal, Mongolia, Austria, Mozambique, Luxembourg, Brazil, Guyana, Republic | Australia, Canada, China, Egypt, Japan, Recycled/Scrap, Saudi Arabia | CHINA | Excludes Covered Countries | China, Recycled/Scrap, Saudi Arabia | Recycled/Scrap, China, Saudi Arabia | Recycled/Scrap, China, Saudi Arabia, China | Myanmar, Cambodia, Malaysia, Kazakhstan, Portugal, Mongolia, Austria, Mozambique, Luxembourg, Brazil, Guyana, Republic Of Korea, Chile | Recycled/Scrap, China, Saudi Arabia | CHINA;Does not source from DRC or covered countries;Not disclosed per LBMA;Recycled/Scrap, China, Saudi Arabia;Recycled/Scrap, China, Saudi Arabia, China;Recycled/Scrap, China, Saudi Arabia, Mongolia, Argentina, Australia, Austria, Belgium, Brazil, Cambod | Recycled/Scrap, China, Saudi Arabia, China | China, China, Recycled/Scrap, Saudi Arabia, China, Saudi Arabia, Recycled/Scrap, Recycled/Scrap, China, Saudi Arabia, Recycled/Scrap, China, Saudi Arabia, China, Recycled/Scrap, China, Saudi Arabia, Mongolia, Argentina, Australia, Austria, Belgium, Brazil</t>
  </si>
  <si>
    <t>Riyadh,Ar Riyāḑ</t>
  </si>
  <si>
    <t>Australia, Canada, China, Egypt, Japan, Recycled/Scrap, Saudi Arabia, Taiwan | Saudi Arabia, Canada, Japan, Taiwan, Australia | Not disclosed per LBMA | Recycled/Scrap, Saudi Arabia, Australia, Canada, Japan, China, Egypt, Taiwan | Saudi Arabia, Canada, Japan, Taiwan, Australia | Australia, Canada, China, Egypt, Japan, Recycled/Scrap, Saudi Arabia, Taiwan | Saudi Arabia, Canada, Japan, China, Australia, E | Australia, Canada, China, Egypt, Japan, Recycled/Scrap, Saudi Arabia, Taiwan | Recycled/Scrap, Saudi Arabia, Australia, Canada, Japan, China, Egypt, Taiwan | Saudi Arabia, Canada, Japan, Taiwan, Australia | Does not source from DRC or covered countries;No | Australia, Canada, China, Egypt, Japan, Recycled/Scrap, Saudi Arabia, Taiwan;Saudi Arabia, Canada, Japan, Taiwan, Australia;Unknown | Saudi Arabia, Canada, Japan, China, Australia, Egypt, Recycled/Scrap | Saudi Arabia, Canada, Japan, Taiwan, Australia | Recycled/Scrap, Saudi Arabia, Australia, Canada, Japan, China, Egypt, Taiwan | Saudi Arabia, Canada, Japan, China, Australia, Egypt, Re | Saudi Arabia, Canada, Japan, China, Australia, Egypt, Recycled/Scrap | SAUDI ARABIA | Australia, Canada, China, Egypt, Japan, Recycled/Scrap, Saudi Arabia, Taiwan | Recycled/Scrap, Saudi Arabia, Australia, Canada, Japan, China, Egypt, Taiwan | Saudi Arabia, Canada, Japan, China, Australia, Egypt, Recycled/Scrap | Recycled/Scrap, Saudi Arab | Recycled/Scrap, Saudi Arabia, Australia, Canada, Japan, China, Egypt, Taiwan | Does not source from DRC or covered countries;Not disclosed per LBMA;Recycled/Scrap, Saudi Arabia, Australia, Canada, Japan, China, Egypt, Taiwan;Recycled/Scrap, Saudi Arabia, Australia, Canada, Japan, China, Egypt, Taiwan, Kyrgyzstan;SAUDI ARABIA;Saudi A</t>
  </si>
  <si>
    <t>Bishkek, Chüy</t>
  </si>
  <si>
    <t>RCOI confirmed per RMI | Not disclosed by supplier | Combine Makmalzoloto;The Salton-Sary mine;The Terexay mine; Refinery ; | RCOI confirmed as per RMI but not disclosed by LBMA | Combine Makmalzoloto;The Salton-Sary mine;The Terexay mine; Refinery ; | Not disclosed per LBMA | RCOI confirmed as per RMI but | RCOI confirmed as per RMI. | Combine Makmalzoloto;The Salton-Sary mine;The Terexay mine; Refinery ; | 0 | RCOI confirmed as per RMI. | RCOI confirmed per RMI | RCOI confirmed as per RMI. | RCOI confirmed per RMI | Combine Makmalzoloto;The Salton-Sary mine;The Terexay mine; Refinery ; | RCOI confirmed as per RMI but not disclosed by LBMA, RCOI confirmed per RMI | Combine Makmalzoloto;The Salton-Sary mine;The Terexay mine; Refinery ; | 0 | RCOI confirmed as per RMI. | RCOI confirmed per RMI | RCOI confirmed as per RMI. | RCOI confirmed as per RMI. | Combine Makmalzoloto;The Salton-Sary mine;The Terexay mine; Refine | Combine Makmalzoloto;The Salton-Sary mine;The Terexay mine; Refinery ; | Not disclosed per LBMA | RCOI confirmed as per RMI but not disclosed by LBMA | JAPAN | Combine Makmalzoloto;The Salton-Sary mine;The Terexay mine; Refinery ; | RCOI confirmed as per | ;Not disclosed per LBMA;RCOI confirmed as per RMI;RCOI confirmed as per RMI.;RCOI confirmed per RMI | 0, Combine Makmalzoloto;The Salton-Sary mine;The Terexay mine; Refinery ;, Combine Makmalzoloto;The Salton-Sary mine;The Terexay mine; Refinery ; | RCOI confirmed as per RMI but not disclosed by LBMA, JAPAN | Combine Makmalzoloto;The Salton-Sary mine;The</t>
  </si>
  <si>
    <t>Australia, Brazil, Japan, Korea, Kyrgyzstan, Panama, Recycled/Scrap | Brazil, Australia, Kyrgyzstan | Not disclosed per LBMA | Recycled/Scrap, Kyrgyzstan, Australia, Brazil, Japan, Korea | Brazil, Australia, Kyrgyzstan | RCOI confirmed per RMI | Australia, Brazil, Japan, Korea, Kyrgyzstan, Panama, Recycled/Scrap | Brazil, Australia, Kyrgyzstan, Republic Of Korea, Recycled/Scrap, | Known Countries from which LBMA Good Delivery List Refiners Source - Mined  Material (Provided by LBMA) | RCOI confirmed as per RMI but not disclosed by LBMA | Brazil, Australia, Kyrgyzstan | 195, Abdymomunova Str., Bishkek city, Postal code: 720040, The | Australia, Brazil, Japan, Korea, Kyrgyzstan, Panama, Recycled/Scrap;Brazil, Australia, Kyrgyzstan;Unknown | Known Countries from which LBMA Good Delivery List Refiners Source - Mined  Material (Provided by LBMA) | RCOI confirmed as per RMI. | Brazil, Australia, Kyrgyzstan, Republic Of Korea, Recycled/Scrap, Japan | Brazil, Australia, Kyrgyzstan | Recycled/Scrap | Brazil, Australia, Kyrgyzstan, Republic Of Korea, Recycled/Scrap, Japan | KYRGYZSTAN | Australia, Brazil, Japan, Korea, Kyrgyzstan, Panama, Recycled/Scrap, Known Countries from which LBMA Good Delivery List Refiners Source - Mined  Material (Provided by LBMA) | RCOI confirmed as per RMI but not disclosed by LBMA | Brazil, Australia, Kyrgyzs | Australia, Brazil, Japan, Korea, Kyrgyzstan, Panama, Recycled/Scrap | Recycled/Scrap, Kyrgyzstan, Australia, Brazil, Japan, Korea | Known Countries from which LBMA Good Delivery List Refiners Source - Mined  Material (Provided by LBMA) | 0 | Brazil, Austr | Recycled/Scrap, Kyrgyzstan, Australia, Brazil, Japan, Korea | Recycled/Scrap, Australia, Brazil, Switzerland, China, Russian Federation, Taiwan | Australia, Brazil, Japan, Korea, Kyrgyzstan, Panama, Recycled/Scrap, Australia, Brazil, Japan, Kyrgyzstan, Panama, Republic of Korea, Recycled/Scrap, Australia, Brazil, Japan, Kyrgyzstan, Republic of Korea, recycled/scrap, Brazil, Australia, Kyrgyzstan, B</t>
  </si>
  <si>
    <t>Sayama, Saitama</t>
  </si>
  <si>
    <t>LR, R/S | Some are recycled or scrap sourced but not all. | Some are recycled/scrap sourced but not all. | 0 | Some are recycled or scrap sourced but not all. | recycled | Recycled | NA | RCOI confirmed per RMI | Recycled or scrap, and mining not disclosed by supplier | Recycled, Scrap and mines | Some are recycled or scrap sourced but not all | L1, R/S, RCOI confirmed per RMI, Recycled, Some are recycled or scrap sourced but not all. | Some are recycled or scrap sourced but not all. | RCOI confirmed per RMI, Some are re | recycled | Japan | RCOI Validated by RMI protocols | Some are recycled/scrap sourced but not all. | Recycled, Scrap and mines | 0 | Some are recycled/scrap sourced but not all. | Recycled | L1, R/S | RCOI confirmed per RMI | Some are recycled or scrap sou | Cadia Hill, recycle, recycled, recycled | Recycled | Not disclosed | Recycled and from Hishikari Mine, 3844, Hishikari-Maeme, Isa, Kagoshima 895-2701, Japan | Some are recycled or scrap sourced but not all., Recycled, Scrap, Not disclosed by supplier
, Re | recycled, Recycled, Scrap and mines | Some are recycled or scrap sourced but not all, Some are recycled or scrap sourced but not all | Some are recycled/scrap sourced but not all. | Recycled | RCOI confirmed per RMI | LR, R/S, 0 | Recycled, Scrap and mines | 0 | Some are recycled/scrap sourced but not all. | Recycled | L1, R/S | RCOI confirmed per RMI | Some are recycled or scrap sourced but not all. | Recycled | recycled | Some are recycled/scrap sourced but not all. | Japan | rec | 0, JAPAN, LR, R/S, NA, No information, RCOI confirmed per RMI, RCOI confirmed per RMI | Recycled or scrap, and mining not disclosed by supplier | Sourced from Mines/Recyale/Scrap | Recycled, Recycled, Recycled and scrap, and mines not disclosed by supplie</t>
  </si>
  <si>
    <t>Argentina, Australia, Austria, Belgium, Brazil, Cambodia, Canada, Chile, China, Colombia, Ecuador, Ethiopia, Germany, Guyana, Hungary, India, Japan, Kazakhstan, Korea, Luxembourg, Malaysia, Mongolia, Myanmar, Namibia, Peru, Portugal, Recycled/Scrap, Taiwa | Myanmar, Cambodia, Malaysia, Kazakhstan, Portugal, Austria, Mongolia, Luxembourg, Brazil, Guyana, Korea, Republic of, Chile, Laos, Ecuador, Colombia, Argentina, Hungary, Japan, India, Canada, Belgium, Namibia, Taiwan, Peru, Germany, Ethiopia, Russian Fede | L1, R/S | RCOI confirmed as per RMI. | recycled | Saitama | Japan, Canada, Peru, Chile, Colombia, Ecuador, Guyana, Brazil, Malaysia, Mongolia, Myanmar, Portugal, Argentina, Austria, India, Cambodia, Hungary, Kazakhstan, Korea, Luxembourg, Ethiopia, Belgium, Germany, Namibia, China, United States, Australia, Thaila | Includes CAHRA | Myanmar, Cambodia, Malaysia, Kazakhstan, Portugal, Austria, Mongolia, Luxembourg, Brazil, Korea, Republic of, Guyana, Chile, Laos, Colombia, Ecuador, Argentina, Hungary, Japan, India, Canada, Belgium, Namibia, Taiwan, Peru, Germany, Ethiopia, Russian Fede | Argentina, Australia, Austria, Belgium, Brazil, Cambodia, Canada, Chile, China, Colombia, Ecuador, Egypt, Estonia, France, Germany, Guyana, Hungary, India, Indonesia, Ireland, Israel, Japan, Kazakhstan, Luxembourg, Malaysia, Mongolia, Namibia, Netherlands | Myanmar, Cambodia, Malaysia, Kazakhstan, Portugal, Austria, Mongolia, Luxembourg, Brazil, Korea, Republic of, Guyana, Chile, Laos, Ecuador, Colombia, Argentina, Hungary, Japan, India, Canada, Belgium, Namibia, Taiwan, Peru, Germany, Ethiopia, Russian Fede | JAPAN | recycled, unknown, Australia, RCOI confirmed as per CFSI, Excludes Covered Countries | recycled | Recycled | L1, R/S | Mineral sourcing  R/S, L1 Japan | Some are recycled or scrap sourced but not all., Recycled, Scrap, Mineral sourcing L1, R/S, Recycled, | Some are recycled or scrap sourced but not all. | Myanmar, Cambodia, Malaysia, Kazakhstan, Portugal, Mongolia, Austria, Luxembourg, Korea, Republic of, Brazil, Guyana, Chile, Laos, Colombia, Ecuador, Argentina, Hungary, Japan, India, Canada, Belgium, Namibia, Taiwan, Peru, Germany, Ethiopia, Russian Fede | Myanmar, Cambodia, Malaysia, Kazakhstan, Portugal, Mongolia, Austria, Luxembourg, Republic Of Korea, Brazil, Guyana, Chile, Laos, Ecuador, Colombia, Argentina, Hungary, Japan, India, Canada, Belgium, Namibia, China, Peru, Germany, Ethiopia, Russia, Vietna | Argentina, Australia, Austria, Belgium, Bolivia, Brazil, Cambodia, Canada, Chile, China, Colombia, Czech Republic, Djibouti, Ecuador, Egypt, Estonia, Ethiopia, France, Germany, Guyana, Hungary, India, Indonesia, Ireland, Israel, Ivory Coast, Japan, Kazakh | Myanmar, Cambodia, Malaysia, Kazakhstan, Portugal, Austria, Mongolia, Luxembourg, Korea, Republic of, Brazil, Guyana, Chile, Laos, Colombia, Ecuador, Argentina, Hungary, Japan, India, Canada, Belgium, Namibia, Taiwan, Peru, Ethiopia, Germany, Russian Fede | Recycled or Scrap</t>
  </si>
  <si>
    <t>Magna, Utah</t>
  </si>
  <si>
    <t>See aggregated data below for LBMA Good Delivery Sourcing | Not disclosed by supplier | RCOI confirmed as per RMI. | 0 | Not disclosed per LBMA | according to:  http://www.responsiblemineralsinitiative.org | Michael Kleczka | Not disclosed by supplier | RCOI confirmed per RMI | Not disclosed by supplier | RCOI confirmed as per RMI but not disclosed by LBMA | Approved by LBMA Good Delivery Sourcing, Not disclosed, Not disclosed by supplier, Not disclosed per LBMA, RCOI confirmed per RMI | Not disclosed per LBMA | Not disclosed by | RCOI Validated by RMI protocols | RCOI confirmed as per RMI. | Not disclosed by supplier | 0 | RCOI confirmed as per RMI. | Approved by LBMA Good Delivery Sourcing | RCOI confirmed per RMI | Not disclosed by supplier | RCOI confirmed as per RMI. | See agg | Bingham Canyon, Not disclosed | Bingham Canyon Mine, Morenci, Sierrita, Robinson, Phoenix, Butte, Troy Mine, CS Mining - Milford | Not disclosed per RJC, Not disclosed per LBMA, RCOI confirmed as per RMI but not disclosed by RJC, Not disclosed by supplier | Not disclosed by supplier | RCOI confirmed as per RMI but not disclosed by LBMA, Not disclosed per LBMA | RCOI confirmed as per RMI. | RCOI confirmed per RMI | See aggregated data below for LBMA Good Delivery Sourcing, 0 | Not disclosed by supplier | 0 | RCOI confirmed as per RMI. | Approved by LBMA Good Delivery Sourcing | RCOI confirmed per RMI | Not disclosed by supplier | RCOI confirmed as per RMI. | Scrap | RCOI Validated by RMI protocols | RCOI confirmed as per RMI. | | Not disclosed per LBMA | Bingham Canyon, JAPAN | Bingham Canyon Mine, Morenci, Sierrita, Robinson, Phoenix, Butte, Troy Mine, CS Mining - Milford | Not disclosed by supplier | Not disclosed per RJC | Not disclosed | RCOI confirmed as per RMI but not disclosed by RJC | Some are re</t>
  </si>
  <si>
    <t>Argentina, Austria, Brazil, Cambodia, Canada, Chile, China, Colombia, Ecuador, Germany, Guyana, Hungary, India, Indonesia, Japan, Kazakhstan, Korea, Luxembourg, Malaysia, Mongolia, Myanmar, Peru, Portugal, Recycled/Scrap, Turkey, United States | United States, China | Not disclosed per RJC | Recycled/Scrap, United States, China, Portugal, Japan, Kazakhstan, Canada, Chile, Guyana, Argentina, Austria, Brazil, Cambodia, Colombia, Ecuador, Hungary, India, Korea, Luxembourg, Malaysia, Mongolia, Myanmar, Indonesia, Turkey, Germany, Peru, Switzerlan | Known Countries from which LBMA Good Delivery List Refiners Source - Mined  Material (Provided by LBMA) | RCOI confirmed as per RMI but not disclosed by LBMA | United States, China | Magna, Utah, USA | Argentina, Austria, Brazil, Cambodia, Canada, Chile, | Argentina, Australia, Austria, Belgium, Brazil, Cambodia, Canada, Chile, China, Colombia, Ecuador, Egypt, Estonia, France, Germany, Guyana, Hungary, India, Indonesia, Ireland, Israel, Japan, Kazakhstan, Korea, Luxembourg, Malaysia, Mongolia, Namibia, Neth | Known Countries from which LBMA Good Delivery List Refiners Source - Mined  Material (Provided by LBMA) | RCOI confirmed as per RMI. | USA, China, DRC or an adjoining country (Covered Countries), Myanmar, Cambodia, Malaysia, Kazakhstan, Portugal, Mongolia | USA, China, DRC or an adjoining country (Covered Countries), Myanmar, Cambodia, Malaysia, Kazakhstan, Portugal, Mongolia, Austria, Luxembourg, Brazil, Republic Of Korea, Guyana, Chile, Laos, Colombia, Ecuador, Argentina, Hungary, Japan, India, Canada, Bel | UNITED STATES OF AMERICA | Turkey, unknown, USA, Excludes Covered Countries | Not disclosed per RJC | Not disclosed | Mineral sourcing not disclosed per RJC, Mineral sourcing L1, USA (Salt Lake City, Arizona, Nevada, Montana, Utah), Not disclosed per LBMA, RCOI confirmed as per RMI | Argentina, Austria, Brazil, Cambodia, Canada, Chile, China, Colombia, Ecuador, Germany, Guyana, Hungary, India, Indonesia, Japan, Kazakhstan, Korea, Luxembourg, Malaysia, Mongolia, Myanmar, Peru, Portugal, Recycled/Scrap, Turkey, United States, Unknown, K | Argentina, Austria, Brazil, Cambodia, Canada, Chile, China, Colombia, Ecuador, Germany, Guyana, Hungary, India, Indonesia, Japan, Kazakhstan, Korea, Luxembourg, Malaysia, Mongolia, Myanmar, Peru, Portugal, Recycled/Scrap, Turkey, United States | Recycled/ | Not disclosed per LBMA | #N/A, Argentina, Austria, Brazil, Cambodia, Canada, Chile, China, Colombia, Ecuador, Germany, Guyana, Hungary, India, Indonesia, Japan, Kazakhstan, Korea, Luxembourg, Malaysia, Mongolia, Myanmar, Peru, Portugal, Recycled/Scrap, Turkey, United States, Chin</t>
  </si>
  <si>
    <t>Ust-Kamenogorsk, Qaraghandy oblysy</t>
  </si>
  <si>
    <t>See aggregated data below for LBMA Good Delivery Sourcing | Not disclosed by supplier | RCOI confirmed as per RMI. | Not disclosed per LBMA | Tishinsky mine, Maleyevsky mine, Ridder-Sokolny, Shubinsky | Not disclosed by supplier | RCOI confirmed per RMI | Not disclosed by supplier | RCOI confirmed as per RMI but not disclosed by LBMA | Approved by LBMA Good Delivery Sourcing, Not disclosed by supplier, Not disclosed per LBMA, RCOI confirmed per RMI | Not disclosed per LBMA | Not disclosed by supplier, RCOI | RCOI confirmed as per RMI. | Not disclosed by supplier | 0 | RCOI confirmed as per RMI. | Approved by LBMA Good Delivery Sourcing | RCOI confirmed per RMI | Not disclosed by supplier | Tishinsky mine, Maleyevsky mine, Ridder-Sokolny, Shubinsky | RCOI conf | Not disclosed by supplier | RCOI confirmed as per RMI but not disclosed by LBMA, Not disclosed per LBMA | RCOI confirmed as per RMI. | RCOI confirmed per RMI | See aggregated data below for LBMA Good Delivery Sourcing, 0 | Not disclosed by supplier | 0 | RCOI confirmed as per RMI. | Approved by LBMA Good Delivery Sourcing | RCOI confirmed per RMI | Not disclosed by supplier | Tishinsky mine, Maleyevsky mine, Ridder-Sokolny, Shubinsky | RCOI confirmed as per RMI. | RCOI conf | Not disclosed per LBMA | 0, KAZAKHSTAN, No information, Not disclosed by supplier, Not disclosed by supplier | RCOI confirmed as per RMI but not disclosed by LBMA, Not disclosed per LBMA, RCOI confirmed as per RMI., RCOI confirmed per RMI, See aggregated data below for LBMA Good</t>
  </si>
  <si>
    <t>Australia, Brazil, Canada, Chile, China, Eritrea, Indonesia, Japan, Kazakhstan, Korea, Mozambique, Niger, Nigeria, Peru, Recycled/Scrap, Singapore, Switzerland, Taiwan, United States | China, Japan, Taiwan, Kazakhstan, Australia, Peru, Switzerland | Not disclosed per LBMA | L1, R/S | Recycled/Scrap, Kazakhstan, Australia, Japan, China, Peru, Switzerland, Indonesia, Chile, Singapore, Brazil, Korea, Taiwan | RCOI confirmed as per RMI. | Not disclosed per LBMA | China, Japan, Taiwan, Kazakhstan, Australia, Peru, Switzerland | KAZAKHSTAN; | Known Countries from which LBMA Good Delivery List Refiners Source - Mined  Material (Provided by LBMA) | RCOI confirmed as per RMI but not disclosed by LBMA | China, Japan, Taiwan, Kazakhstan, Australia, Peru, Switzerland | Ust-Kamenogorsk, Kazakhstan | | Japan, China, Taiwan, Kazakhstan, Australia, Peru, Switzerland | Australia, Brazil, Canada, Chile, China, Eritrea, Indonesia, Japan, Kazakhstan, Korea, Mozambique, Niger, Nigeria, Peru, Recycled/Scrap, Singapore, Switzerland, Taiwan, United States;Australia, Brazil, Canada, Chile, China, Indonesia, Japan, Kazakhstan, K | Japan, China, Taiwan, Kazakhstan, Australia, Switzerland, Peru | Known Countries from which LBMA Good Delivery List Refiners Source - Mined  Material (Provided by LBMA) | RCOI confirmed as per RMI. | Japan, China, Australia, Kazakhstan, Peru, Switzerland, Brazil, Chile, Recycled/Scrap, Indonesia, Republic Of Korea, Sin | Australia, Brazil, Canada, Chile, China, Indonesia, Japan, Kazakhstan, Korea, Niger, Nigeria, Peru, Recycled/Scrap, Singapore, Switzerland, United States of America | Japan, China, Australia, Kazakhstan, Peru, Switzerland, Brazil, Chile, Recycled/Scrap, Indonesia, Republic Of Korea, Singapore | KAZAKHSTAN | Australia, Brazil, Canada, Chile, China, Eritrea, Indonesia, Japan, Kazakhstan, Korea, Mozambique, Niger, Nigeria, Peru, Recycled/Scrap, Singapore, Switzerland, Taiwan, United States, Unknown, Known Countries from which LBMA Good Delivery List Refiners So | Australia, Brazil, Canada, Chile, China, Eritrea, Indonesia, Japan, Kazakhstan, Korea, Mozambique, Niger, Nigeria, Peru, Recycled/Scrap, Singapore, Switzerland, Taiwan, United States | Recycled/Scrap, Kazakhstan, Australia, Japan, China, Peru, Switzerland | Recycled/Scrap, Kazakhstan, Australia, Japan, China, Peru, Switzerland, Indonesia, Chile, Singapore, Brazil, Korea, Taiwan | Australia, Brazil, Canada, Chile, China, Eritrea, Indonesia, Japan, Kazakhstan, Korea, Mozambique, Niger, Nigeria, Peru, Recycled/Scrap, Singapore, Switzerland, Taiwan, United States, Australia, Brazil, Canada, Chile, China, Eritrea, Indonesia, Japan, Kaz</t>
  </si>
  <si>
    <t>Balkhash,Qaraghandy oblysy</t>
  </si>
  <si>
    <t>China, Japan, Kazakhstan, Kyrgyzstan, Recycled/Scrap | Kazakhstan, Kyrgyzstan | Not disclosed per LBMA | Kazakhstan, Kyrgyzstan, Japan, China | Kazakhstan, Kyrgyzstan | China, Japan, Kazakhstan, Kyrgyzstan, Recycled/Scrap | Kazakhstan, Kyrgyzstan, China, Japan | China, Japan, Kazakhstan, Kyrgyzstan, Recycled/Scrap | Kazakhstan, Kyrgyzstan, Japan, China | Does not source from DRC or covered countries, Kazakhstan, Kyrgyzstan, China, Japan, Kazakhstan, Kyrgyzstan, Japan, China | Kazakhstan, Kyrgyzstan | Does not sou | China, Japan, Kazakhstan, Kyrgyzstan, Recycled/Scrap;Kazakhstan, Kyrgyzstan;Unknown | Kazakhstan, Kyrgyzstan, China, Japan | Kazakhstan, Kyrgyzstan | Kazakhstan, Kyrgyzstan, Japan, China | Kazakhstan, Kyrgyzstan, China, Japan | Kazakhstan, Kyrgyzstan | Kazakhstan, Kyrgyzstan, China, Japan | Kazakhstan, Kyrgyzstan, Japan, China | Kazakhstan | Kazakhstan, Kyrgyzstan, China, Japan | KAZAKHSTAN | China, Japan, Kazakhstan, Kyrgyzstan, Recycled/Scrap | Kazakhstan, Kyrgyzstan, Japan, China | Kazakhstan, Kyrgyzstan, China, Japan | Kazakhstan, Kyrgyzstan | Kazakhstan, Kyrgyzstan, China, Japan | Kazakhstan, Kyrgyzstan, Japan, China | Kazakhstan, Kyrgyzs | Kazakhstan, Kyrgyzstan, Japan, China | China, Japan, Kazakhstan, Kyrgyzstan, China, Japan, Kazakhstan, Kyrgyzstan, Recycled/Scrap, Kazakhstan, Kyrgyzstan, Kazakhstan, Kyrgyzstan, China, Japan, Kazakhstan, Kyrgyzstan, Japan, China, Kazakhstan, Kyrgyzstan, Japan, China, Recycled/Scrap, Australia</t>
  </si>
  <si>
    <t>Ōita, Ôita</t>
  </si>
  <si>
    <t>ōita</t>
  </si>
  <si>
    <t>See aggregated data below for LBMA Good Delivery Sourcing | RCOI confirmed as per RMI. | 0 | Not disclosed per LBMA | Cadia | Mr.R. Tawara | Recycled | RCOI confirmed per RMI | Collahuasi, Los Pelambres, Escondida, Collahuasi,Caserones, Cadia | Collahuasi, Los Pelambres, Escondida, Collahuasi, Cadia Mines | Casero | Recycled, Scrap and mines, from Cadia, Los Pelambres Mine,Caserones | RCOI confirmed as per RMI but not disclosed by LBMA | Approved by LBMA Good Delivery Sourcing, Cadia, Collahuasi, Los Pelambres, Escondida, Collahuasi,Caserones, Cadia, Los Pelambres Mi | Collahuasi, Los Pelambres, Escondida, Collahuasi | Cadia | Australia
recycled | JAPAN/ Australia/ CANADA | Australia etc. | Australia recycled | RCOI Validated by RMI protocols | RCOI confirmed as per RMI. | Recycled, Scrap and mines, from Cadia, Los Pelambres Mine,Caserones | 0 | RCOI confirmed as per RM | Cadia, Cadia Hill, Caserones, Los Pelambres, Collahuasi, Escondida, Ridgeway,, Cadia Hill
recycled, Cadia Hill;  Recycled, Cadia Hill &amp; Ridgeway Mines  etc. | Cadia | recycled | Caserones etc. | Recycled | Not disclosed | From Los Pelambres Mine
Collahuas | Not disclosed per LBMA | RCOI confirmed as per RMI. | Recycled | RCOI confirmed per RMI | See aggregated data below for LBMA Good Delivery Sourcing, Recycled, Scrap and mines, from Cadia, Los Pelambres Mine,Caserones | RCOI confirmed as per RMI but not di | Recycled, Scrap and mines, from Cadia, Los Pelambres Mine,Caserones | 0 | RCOI confirmed as per RMI. | Approved by LBMA Good Delivery Sourcing | RCOI confirmed per RMI | RCOI confirmed as per RMI. | Cadia | Australia
recycled | JAPAN/ Australia/ CANADA | | Not disclosed per LBMA</t>
  </si>
  <si>
    <t>Argentina, Armenia, Australia, Brazil, Canada, Chile, China, Eritrea, India, Indonesia, Japan, Kazakhstan, Korea, Panama, Peru, Recycled/Scrap, Russian Federation, Rwanda, Saudi Arabia, Singapore, Switzerland, Taiwan, United Kingdom, United States | Saudi Arabia, Taiwan, United Kingdom, Chile, Indonesia | Not disclosed per LBMA | Australia
recycled | Recycled/Scrap, Chile, Australia, Indonesia, Saudi Arabia, United Kingdom, Japan, China, Canada, Taiwan | RCOI confirmed as per RMI. | 0 | Not disclosed per LBMA | Australia
recycled | Saudi Arabia, Taiwan, United Kingdom, Chile, Indonesia | UNKNOWN; CHIL | Known Countries from which LBMA Good Delivery List Refiners Source - Mined  Material (Provided by LBMA) | RCOI confirmed as per RMI but not disclosed by LBMA | Saudi Arabia, Taiwan, United Kingdom, Chile, Indonesia | Saganoseki, Kitaamabe District, Ōita P | Argentina, Armenia, Australia, Brazil, Canada, Chile, China, Eritrea, India, Indonesia, Japan, Kazakhstan, Korea, Panama, Peru, Recycled/Scrap, Russian Federation, Rwanda, Saudi Arabia, Singapore, Switzerland, Taiwan, United Kingdom, United States;Argenti | Known Countries from which LBMA Good Delivery List Refiners Source - Mined  Material (Provided by LBMA) | RCOI confirmed as per RMI. | Recycled | Recycled/Scrap, Japan, Australia, Canada, Chile, Saudi Arabia, China, United Kingdom, Indonesia, England | Au | Argentina, Armenia, Australia, Brazil, Canada, Chile, China, India, Indonesia, Japan, Kazakhstan, Korea, Panama, Peru, Recycled/Scrap, Russian Federation, Saudi Arabia, Singapore, Switzerland, Taiwan, United Kingdom, United States of America | JAPAN | Chile?Australia, Gold Wire, unknown, Australia recycled, Chile, Australia, Australia
recycled, Australia;  Recycled, Australia etc. | Excludes Covered Countries | Australia, recycled | recycled | Chile etc. | Recycled | Not disclosed per LBMA | Not disclo | Argentina, Armenia, Australia, Brazil, Canada, Chile, China, Eritrea, India, Indonesia, Japan, Kazakhstan, Korea, Panama, Peru, Recycled/Scrap, Russian Federation, Rwanda, Saudi Arabia, Singapore, Switzerland, Taiwan, United Kingdom, United States, Not di | Argentina, Armenia, Australia, Brazil, Canada, Chile, China, Eritrea, India, Indonesia, Japan, Kazakhstan, Korea, Panama, Peru, Recycled/Scrap, Russian Federation, Rwanda, Saudi Arabia, Singapore, Switzerland, Taiwan, United Kingdom, United States | Recyc | Recycled/Scrap, Chile, Australia, Indonesia, Saudi Arabia, United Kingdom, Japan, China, Canada, Taiwan | Recycled/Scrap, Japan, Australia, Canada, Chile, Saudi Arabia, China, United Kingdom, Indonesia, England</t>
  </si>
  <si>
    <t>Verkhnyaya Pyshma, Sverdlovskaya oblast'</t>
  </si>
  <si>
    <t>RCOI confirmed as per RMI. | Not disclosed by supplier | RCOI confirmed per RMI | Verkhnyaya Pyshma, Sverdlovsk region | RCOI confirmed as per RMI but not disclosed by LBMA | Not disclosed per LBMA | Approved by LBMA Good Delivery Sourcing;;Not disclosed per LBMA;RCOI confirmed as per RMI; Verkhnyaya Pyshma, Sverdlovsk region | 0 | RCO | 0 | RCOI confirmed as per RMI. | Approved by LBMA Good Delivery Sourcing | RCOI confirmed per RMI | Not disclosed by supplier | RCOI confirmed as per RMI. | Nevianskiy mine | RCOI confirmed as per RMI. | RCOI confirmed per RMI, Verkhnyaya Pyshma, Sverdlovsk region | RCOI confirmed as per RMI but not disclosed by LBMA | Not disclosed per LBMA | Approved by LBMA Good Delivery Sourcing;;Not disclosed per LBMA;RCOI confirmed as per RMI; Verkhnyaya Pyshma, Sverdlovsk region | 0, Nevianskiy mine | CHINA | Verkhnyaya Pyshma, Sverdlovsk region | Not disclosed by supplier | Not disclosed per LBMA | RCOI confirmed as per RMI but not disclosed by LBMA | Nevianskiy mine | CHINA | Verkhnyaya Pyshma, Sverdlovsk region | RCOI confirmed</t>
  </si>
  <si>
    <t>Argentina, Australia, Austria, Belgium, Brazil, Cambodia, Canada, Chile, China, Colombia, Ecuador, Egypt, Estonia, Ethiopia, France, Germany, Guyana, Hungary, India, Indonesia, Ireland, Japan, Recycled/Scrap, Russian Federation, Switzerland, Taiwan | Russian Federation, Taiwan, Brazil, Australia, Switzerland | Not disclosed per LBMA | Recycled/Scrap, Australia, Brazil, Switzerland, China, Russian Federation, Taiwan | RCOI confirmed as per RMI. | Russian Federation, Taiwan, Brazil, Australia, Switzerland | Not disclosed per RJC | RCOI confirmed per RMI | Argentina, Australia, Austria, B | Known Countries from which LBMA Good Delivery List Refiners Source - Mined  Material (Provided by LBMA) | RCOI confirmed as per RMI but not disclosed by LBMA | 1, Lenin Str., Verkhnaya Pyshma, Sverdlovsk region, 624091 | Argentina, Australia, Austria, Bel | Argentina, Australia, Austria, Belgium, Brazil, Cambodia, Canada, Chile, China, Colombia, Ecuador, Egypt, Estonia, Ethiopia, France, Germany, Guyana, Hungary, India, Indonesia, Ireland, Japan, Recycled/Scrap, Russian Federation, Switzerland, Taiwan;Russia | Known Countries from which LBMA Good Delivery List Refiners Source - Mined  Material (Provided by LBMA) | RCOI confirmed as per RMI. | Russia, China, Brazil, Australia, Switzerland, Recycled/Scrap | Russian Federation, Taiwan, Brazil, Australia, Switzerla | Russia, China, Brazil, Australia, Switzerland, Recycled/Scrap | RUSSIAN FEDERATION | Argentina, Australia, Austria, Belgium, Brazil, Cambodia, Canada, Chile, China, Colombia, Ecuador, Egypt, Estonia, Ethiopia, France, Germany, Guyana, Hungary, India, Indonesia, Ireland, Japan, Recycled/Scrap, Russian Federation, Switzerland, Taiwan, RCOI | Argentina, Australia, Austria, Belgium, Brazil, Cambodia, Canada, Chile, China, Colombia, Ecuador, Egypt, Estonia, Ethiopia, France, Germany, Guyana, Hungary, India, Indonesia, Ireland, Japan, Recycled/Scrap, Russian Federation, Switzerland, Taiwan | Recy | Recycled/Scrap, Australia, Brazil, Switzerland, China, Russian Federation, Taiwan | Argentina, Armenia, Australia, Austria, Azerbaijan, Bahamas, Barbados, Belarus, Belgium, Benin, Bolivia, Bosnia and Herzegovina, Botswana, Brazil, Bulgaria, Burkina Faso, Cambodia, Cameroon, Canada, Chile, China, Colombia, Croatia, Cyprus, Denmark, Djibou</t>
  </si>
  <si>
    <t>Verkhnyaya Pyshma,Sverdlovskaya oblast'</t>
  </si>
  <si>
    <t>Not disclosed per LBMA, Recycled or scrap | 0 | 0, Unknown, but some recycled/scrap</t>
  </si>
  <si>
    <t>Australia, Canada, Japan, Recycled/Scrap, Russian Federation | Canada, Russian Federation, Japan, Australia | Not disclosed per LBMA | Recycled/Scrap, Australia, Japan, Canada, Russian Federation | Canada, Russian Federation, Japan, Australia | Australia, Canada, Japan, Recycled/Scrap, Russian Federation | Canada, Russia, Japan, Australia, Recycled/Scrap | Australia, Canada, Japan, Recycled/Scrap, Russian Federation | Recycled/Scrap, Australia, Japan, Canada, Russian Federation | Canada, Russian Federation, Japan, Australia | Canada, Russia, Japan, Australia, Recycled/Scrap;Canada, Russian Federation, Japan | Australia, Canada, Japan, Recycled/Scrap, Russian Federation;Canada, Russian Federation, Japan, Australia;Unknown | Canada, Russia, Japan, Australia, Recycled/Scrap | Canada, Russian Federation, Japan, Australia | Recycled/Scrap, Australia, Japan, Canada, Russian Federation | Canada, Russia, Japan, Australia, Recycled/Scrap | Recycled/Scrap, Australia, Japan, Canada, R | RUSSIAN FEDERATION | unknown, Excludes Covered Countries | Not disclosed per LBMA | Mineral sourcing not disclosed per LBMA, not disclosed by supplier, Recycled or scrap | Australia, Canada, Japan, Recycled/Scrap, Russian Federation, 0 | Recycled/Scrap, Australia, Japan, Canada, Russian Federation | Canada, Russia, Japan, Australia, Recycled/Scrap | Recycled/Scrap, Australia, Japan, Canada, Russian Federation | Canada, Russian Federation, Japan, Australia | Recycled/Scrap, Australia, Japa | Recycled/Scrap, Australia, Japan, Canada, Russian Federation | Canada, Russia, Japan, Australia, Recycled/Scrap;Canada, Russian Federation, Japan, Australia;No reason to believe sources from DRC or covered countries;Recycled/Scrap, Australia, Japan, Canada, Russian Federation;Recycled/Scrap, Australia, Japan, Canada, | Canada, Russia, Japan, Australia, Recycled/Scrap | Australia, Canada, Japan, Recycled/Scrap, Russian Federation, Australia, Canada, Japan, Russia, Recycled/Scrap, Canada, Russia, Japan, Australia, Recycled/Scrap, Canada, Russian Federation, Japan, Australia, Recycled/Scrap, Australia, Japan, Canada, Russi</t>
  </si>
  <si>
    <t>Brampton, Ontario</t>
  </si>
  <si>
    <t>See aggregated data below for LBMA Good Delivery Sourcing | Recycled | RCOI confirmed as per RMI. | 0 | Not disclosed per LBMA | Johnson Matthey Canada | according to:  http://www.responsiblemineralsinitiative.org | Recycled | RCOI confirmed per RMI | Borden Gold Mine | Not disclosed by supplier | RCOI confirmed as per RMI but not disclosed by LBMA | Approved by LBMA Good Delivery Sourcing, Borden Gold Mine, Not disclosed per LBMA, RCOI confirmed per RMI | Not disclosed per LBMA | Borden Gold Mine, NA, RCOI confirmed as | RCOI Validated by RMI protocols | RCOI confirmed as per RMI. | Not disclosed by supplier | 0 | RCOI confirmed as per RMI. | Johnson Matthey Canada | Approved by LBMA Good Delivery Sourcing | RCOI confirmed per RMI | Recycled | Johnson Matthey Canada | RCO | Not disclosed per LBMA, RCOI confirmed as per RMI but not disclosed by LBMA, Recycled | Not disclosed per LBMA, Recycled or scrap, Not disclosed by supplier, Johnson Matthey Canada, Mine name unknow; not recycled or scrap | Not disclosed by supplier | RCOI confirmed as per RMI but not disclosed by LBMA, Not disclosed per LBMA | RCOI confirmed as per RMI. | RCOI confirmed per RMI | See aggregated data below for LBMA Good Delivery Sourcing, 0, Recycled | Not disclosed by supplier | 0 | RCOI confirmed as per RMI. | Johnson Matthey Canada | Approved by LBMA Good Delivery Sourcing | RCOI confirmed per RMI | Recycled | Johnson Matthey Canada | RCOI confirmed as per RMI. | NA | Scrap | RCOI Validated by RMI pr | Not disclosed per LBMA</t>
  </si>
  <si>
    <t>Aruba, Australia, Canada, China, Eritrea, Italy, Japan, Panama, Peru, Recycled/Scrap, Russian Federation, United States, Zimbabwe | Canada, Japan, Australia | Not disclosed per LBMA | Mineral sourcing not disclosed per LBMA, Recycled | Recycled/Scrap, Canada, Japan, Australia, Peru, China, Italy | RCOI confirmed as per RMI. | 0 | Not disclosed per LBMA | Canada, Japan, Australia | CANADA; JAPAN; UNKNOWN | according to:  http://www.responsiblemineralsinitiative.org | CANADA | Mineral sou | Known Countries from which LBMA Good Delivery List Refiners Source - Mined  Material (Provided by LBMA) | RCOI confirmed as per RMI but not disclosed by LBMA | Canada, Japan, Australia | Brampton, Ontario, Canada | Aruba, Australia, Canada, China, Eritrea | Aruba, Australia, Canada, China, Eritrea, Italy, Japan, Panama, Peru, Recycled/Scrap, Russian Federation, United States, Zimbabwe;Australia, Canada, China, Japan, Panama, Peru, Recycled/Scrap, Russian Federation;Canada, Japan, Australia;CC, DRC, R/S, HR, | Known Countries from which LBMA Good Delivery List Refiners Source - Mined  Material (Provided by LBMA) | RCOI confirmed as per RMI. | Canada, Recycled/Scrap, Japan, Australia, Italy, China, Peru | Smelter for further verification with supplier no later t | Australia, Canada, China, Japan, Panama, Peru, Recycled/Scrap, Russian Federation | Canada, Recycled/Scrap, Japan, Australia, Italy, China, Peru | CANADA | Canada, Japan, Australia, unknown, Not disclosed per LBMA, RCOI confirmed as per RMI but not disclosed by LBMA, Not disclosed per LBMA | Recycled | Mineral sourcing R/S | Not disclosed per LBMA (Canada), Recycled or scrap, Known Countries from which LBMA | Aruba, Australia, Canada, China, Eritrea, Italy, Japan, Panama, Peru, Recycled/Scrap, Russian Federation, United States, Zimbabwe, Known Countries from which LBMA Good Delivery List Refiners Source - Mined  Material (Provided by LBMA) | RCOI confirmed as | Aruba, Australia, Canada, China, Eritrea, Italy, Japan, Panama, Peru, Recycled/Scrap, Russian Federation, United States, Zimbabwe | Recycled/Scrap, Canada, Japan, Australia, Peru, China, Italy | Known Countries from which LBMA Good Delivery List Refiners | Recycled/Scrap, Canada, Japan, Australia, Peru, China, Italy</t>
  </si>
  <si>
    <t>Salt Lake City, Utah</t>
  </si>
  <si>
    <t>See aggregated data below for LBMA Good Delivery Sourcing | Recycled | RCOI confirmed as per RMI. | 0 | Not disclosed per LBMA | Johnson Matthey Inc; unknown | according to:  http://www.responsiblemineralsinitiative.org | Recycled | RCOI confirmed per RMI | Not disclosed by supplier | Recycled and mining not disclosed by sup | Recycled, Scrap and mines | RCOI confirmed as per RMI but not disclosed by LBMA | Approved by LBMA Good Delivery Sourcing, Not disclosed, Not disclosed by supplier, Not disclosed per LBMA, RCOI confirmed per RMI, Recycled, Unknown | Not disclosed per LBMA | UNITED STATES | RCOI Validated by RMI protocols | RCOI confirmed as per RMI. | Recycled, Scrap and mines | 0 | RCOI confirmed as per RMI. | Johnson Matthey Inc; unknown | Approved by LBMA Good Delivery Sourcing | RCOI confirmed per RMI | Recycled | Johnso | Confidential | Recycled | Not disclosed | Not disclosed per LBMA, RCOI confirmed as per RMI but not disclosed by LBMA, recycled;scrap, -, Recycled, Scrap and mines, Unknown, Mine name unknow; not recycled or scrap, (include recycled) | Not disclosed per LBMA | RCOI confirmed as per RMI. | Recycled | RCOI confirmed per RMI | See aggregated data below for LBMA Good Delivery Sourcing, Recycled, Scrap and mines | RCOI confirmed as per RMI but not disclosed by LBMA, 0 | Recycled, Scrap and mines | 0 | RCOI confirmed as per RMI. | Johnson Matthey Inc; unknown | Approved by LBMA Good Delivery Sourcing | RCOI confirmed per RMI | Recycled | Johnson Matthey Inc; unknown | RCOI confirmed as per RMI. | UNITED STATES | UNITED ST | Not disclosed per LBMA</t>
  </si>
  <si>
    <t>Australia, Bermuda, Brazil, Canada, Chile, China, Democratic Republic of Congo, Eritrea, Hong Kong, Indonesia, Japan, Malaysia, Mozambique, Niger, Nigeria, Peru, Portugal, Recycled/Scrap, Rwanda, Spain, Switzerland, Thailand, United States, Uzbekistan | Canada, Hong Kong, United States, China, Uzbekistan, Malaysia, Bermuda, Australia, Chile, Peru, Indonesia | Not disclosed per LBMA | Recycled/Scrap, United States, Canada, Peru, Australia, China, Chile, Indonesia, Malaysia, Bermuda, Uzbekistan, Hong Kong | RCOI confirmed as per RMI. | 0 | Not disclosed per LBMA | Canada, Hong Kong, United States, China, Uzbekistan, Malaysia, Bermuda, A | Known Countries from which LBMA Good Delivery List Refiners Source - Mined  Material (Provided by LBMA) | RCOI confirmed as per RMI but not disclosed by LBMA | Canada, Hong Kong, United States, China, Uzbekistan, Malaysia, Bermuda, Australia, Chile, Peru, | Canada, Hong Kong, United States, China, Uzbekistan, Bermuda, Malaysia, Australia, Chile, Peru, Indonesia | Argentina, Australia, Azerbaijan, Bolivia (Plurinational State of), Botswana, Brazil, Bulgaria, Burkina Faso, Canada, Chile, China, Colombia, Cyprus, Dominican Republic, Ecuador, Fiji, Finland, Georgia, Germany, Ghana, Guatemala, Guinea, Guyana, Honduras, | Known Countries from which LBMA Good Delivery List Refiners Source - Mined  Material (Provided by LBMA) | RCOI confirmed as per RMI. | Recycled etc. | Recycled/Scrap, USA, Canada, China, Uzbekistan, Bermuda, Malaysia, Australia, Chile, Peru, Indonesia | C | Recycled/Scrap, USA, Canada, China, Uzbekistan, Bermuda, Malaysia, Australia, Chile, Peru, Indonesia | UNITED STATES OF AMERICA | unknown, USA, Confidential | Recycled etc. | Not disclosed per LBMA | Not disclosed | Mineral sourcing R/S | Not disclosed per LBMA (Utah), RCOI confirmed as per RMI but not disclosed by LBMA, recycled;scrap, -, Known Countries from which LBMA Good Delive | Australia, Bermuda, Brazil, Canada, Chile, China, Democratic Republic of Congo, Eritrea, Hong Kong, Indonesia, Japan, Malaysia, Mozambique, Niger, Nigeria, Peru, Portugal, Recycled/Scrap, Rwanda, Spain, Switzerland, Thailand, United States, Uzbekistan, Du | Australia, Bermuda, Brazil, Canada, Chile, China, Democratic Republic of Congo, Eritrea, Hong Kong, Indonesia, Japan, Malaysia, Mozambique, Niger, Nigeria, Peru, Portugal, Recycled/Scrap, Rwanda, Spain, Switzerland, Thailand, United States, Uzbekistan | R | Recycled/Scrap, United States, Canada, Peru, Australia, China, Chile, Indonesia, Malaysia, Bermuda, Uzbekistan, Hong Kong | Canada, Hong Kong, United States, China, Uzbekistan, Malaysia, Bermuda, Chile, Australia, Peru, Indonesia</t>
  </si>
  <si>
    <t>Guixi City, Jiangxi Sheng</t>
  </si>
  <si>
    <t>See aggregated data below for LBMA Good Delivery Sourcing | RCOI confirmed as per RMI. | Not disclosed per LBMA | RCOI confirmed per RMI | Not disclosed by supplier | Zou Zongwei from Dexing Copper Mine | RCOI confirmed as per RMI but not disclosed by LBMA | Approved by LBMA Good Delivery Sourcing, Not disclosed by supplier, Not disclosed per LBMA, RCOI confirmed per RMI | Not disclosed per LBMA | Not disclosed by supp | RCOI confirmed as per RMI. | Zou Zongwei from Dexing Copper Mine | 0 | RCOI confirmed as per RMI. | Approved by LBMA Good Delivery Sourcing | RCOI confirmed per RMI | RCOI confirmed as per RMI. | This column be traced/certified by CFS program | See aggreg | Not disclosed by supplier | Not disclosed per LBMA, RCOI confirmed as per RMI but not disclosed by LBMA, Zou Zongwei from Dexing Copper Mine, Mine name unknow; not recycled or scrap | Not disclosed per LBMA | RCOI confirmed as per RMI. | RCOI confirmed per RMI | See aggregated data below for LBMA Good Delivery Sourcing, Zou Zongwei from Dexing Copper Mine | RCOI confirmed as per RMI but not disclosed by LBMA, 0 | Zou Zongwei from Dexing Copper Mine | 0 | RCOI confirmed as per RMI. | Approved by LBMA Good Delivery Sourcing | RCOI confirmed per RMI | RCOI confirmed as per RMI. | This column be traced/certified by CFS program | RCOI confirmed as per RMI. | Zou Zongwe | Not disclosed per LBMA</t>
  </si>
  <si>
    <t>Afghanistan, Albania, Argentina, Australia, Austria, Belgium, Brazil, Cambodia, Canada, Chile, China, Ecuador, Egypt, Estonia, Ethiopia, France, Germany, Guyana, Hungary, India, Japan, Peru, Recycled/Scrap, Rwanda, South Africa, Spain, United States | United States, China, Japan, Rwanda, Chile | Not disclosed per LBMA | Recycled/Scrap, China, Japan, Chile, United States, Rwanda, Peru, Canada, Afghanistan, Albania, Spain | RCOI confirmed as per RMI. | Not disclosed per LBMA | United States, China, Japan, Rwanda, Chile | RCOI confirmed per RMI | Mineral sourcing not disclo | Known Countries from which LBMA Good Delivery List Refiners Source - Mined  Material (Provided by LBMA) | RCOI confirmed as per RMI but not disclosed by LBMA | United States, Japan, China, Rwanda, Chile | Yejin Avenue, Guixi City, Jiangxi | Afghanistan, A | Afghanistan, Albania, Argentina, Australia, Austria, Belgium, Brazil, Cambodia, Canada, Chile, China, Ecuador, Egypt, Estonia, Ethiopia, France, Germany, Guyana, Hungary, India, Japan, Peru, Recycled/Scrap, Rwanda, South Africa, Spain, United States;Alban | United States, Japan, China, Rwanda, Chile | Known Countries from which LBMA Good Delivery List Refiners Source - Mined  Material (Provided by LBMA) | RCOI confirmed as per RMI. | USA, China, Japan, Rwanda, Chile, Peru, Albania, Afghanistan, Canada, Recycled/Scrap, Spain | Smelter for further verifi | Albania, Argentina, Australia, Austria, Belgium, Brazil, Cambodia, Canada, Chile, China, Ecuador, Egypt, Estonia, France, Germany, Guyana, Hungary, India, Japan, Peru, Recycled/Scrap, South Africa, Spain, United States of America | CHINA | unknown, Not disclosed per LBMA | Mineral sourcing not disclosed per LBMA, not disclosed by supplier, RCOI confirmed as per RMI but not disclosed by LBMA, See LBMA aggregated data in RCOI file, Known Countries from which LBMA Good Delivery List Refiners S | Afghanistan, Albania, Argentina, Australia, Austria, Belgium, Brazil, Cambodia, Canada, Chile, China, Ecuador, Egypt, Estonia, Ethiopia, France, Germany, Guyana, Hungary, India, Japan, Peru, Recycled/Scrap, Rwanda, South Africa, Spain, United States, Unkn | Afghanistan, Albania, Argentina, Australia, Austria, Belgium, Brazil, Cambodia, Canada, Chile, China, Ecuador, Egypt, Estonia, Ethiopia, France, Germany, Guyana, Hungary, India, Japan, Peru, Recycled/Scrap, Rwanda, South Africa, Spain, United States | Rec | Recycled/Scrap, China, Japan, Chile, United States, Rwanda, Peru, Canada, Afghanistan, Albania, Spain | USA, China, Japan, Rwanda, Chile, Peru, Albania, Afghanistan, Canada, Recycled/Scrap, Spain</t>
  </si>
  <si>
    <t>Osaka, Osaka</t>
  </si>
  <si>
    <t>See aggregated data below for LBMA Good Delivery Sourcing | RCOI confirmed as per RMI. | Not disclosed per LBMA | RCOI confirmed per RMI | Not disclosed by supplier | Saitama; Hiroshima | RCOI confirmed as per RMI but not disclosed by LBMA | Approved by LBMA Good Delivery Sourcing, Not disclosed by supplier, Not disclosed per LBMA, RCOI confirmed per RMI | Not disclosed per LBMA | Not disclosed by supplier, RCOI confir | RCOI confirmed as per RMI. | Saitama; Hiroshima | 0 | RCOI confirmed as per RMI. | Approved by LBMA Good Delivery Sourcing | RCOI confirmed per RMI | RCOI confirmed as per RMI. | See aggregated data below for LBMA Good Delivery Sourcing | 0 | Not disclosed per LBMA | RCOI confirmed as per RMI. | RCOI confirmed per RMI | See aggregated data below for LBMA Good Delivery Sourcing, Saitama; Hiroshima | RCOI confirmed as per RMI but not disclosed by LBMA, 0 | Saitama; Hiroshima | 0 | RCOI confirmed as per RMI. | Approved by LBMA Good Delivery Sourcing | RCOI confirmed per RMI | RCOI confirmed as per RMI. | RCOI confirmed as per RMI. | Saitama; Hiroshima | 0 | RCOI confirmed as per RMI. | Approved by LBMA Good | Not disclosed per LBMA</t>
  </si>
  <si>
    <t>Australia, China, Germany, Italy, Japan, Korea, Mexico, Panama, Recycled/Scrap, Switzerland, Turkey | Japan, Italy, Mexico, Australia | Not disclosed per LBMA | Recycled/Scrap, Japan, Australia, Italy, Mexico, Korea | RCOI confirmed as per RMI. | Not disclosed per LBMA | Japan, Mexico, Italy, Australia | Japan, Italy, Mexico, Australia | RCOI confirmed per RMI | Mineral sourcing not disclosed by LBMA | Australia, | Known Countries from which LBMA Good Delivery List Refiners Source - Mined  Material (Provided by LBMA) | RCOI confirmed as per RMI but not disclosed by LBMA | Osaka, Kansai, Japan | Australia, China, Germany, Italy, Japan, Korea, Mexico, Panama, Recycled | Australia, China, Germany, Italy, Japan, Korea, Mexico, Panama, Recycled/Scrap, Switzerland, Turkey;CC, DRC, R/S, HR, LR;Japan, Italy, Mexico, Australia | Japan, Mexico, Italy, Australia | Known Countries from which LBMA Good Delivery List Refiners Source - Mined  Material (Provided by LBMA) | RCOI confirmed as per RMI. | Japan, Italy, Mexico, Australia, Recycled/Scrap, Republic Of Korea | Smelter for further verification with supplier no l | Japan, Italy, Mexico, Australia, Recycled/Scrap, Republic Of Korea | JAPAN | Australia, China, Germany, Italy, Japan, Korea, Mexico, Panama, Recycled/Scrap, Switzerland, Turkey, Unknown, Not disclosed per LBMA | RCOI confirmed as per RMI. | RCOI confirmed per RMI, Known Countries from which LBMA Good Delivery List Refiners Source | Australia, China, Germany, Italy, Japan, Korea, Mexico, Panama, Recycled/Scrap, Switzerland, Turkey | Recycled/Scrap, Japan, Australia, Italy, Mexico, Korea | Known Countries from which LBMA Good Delivery List Refiners Source - Mined  Material (Provided b | Recycled/Scrap, Japan, Australia, Italy, Mexico, Korea</t>
  </si>
  <si>
    <t>Kuyumcukent, İstanbul</t>
  </si>
  <si>
    <t>See aggregated data below for LBMA Good Delivery Sourcing | Not disclosed by supplier | RCOI confirmed as per RMI. | 0 | Not disclosed per LBMA | according to:  http://www.responsiblemineralsinitiative.org | Not disclosed by supplier | RCOI confirmed per RMI | Not disclosed per LBMA | RCOI confirmed as per RMI but not disclosed by LBMA | Approved by LBMA Good Delivery Sourcing, Not disclosed, Not disclosed by supplier, Not disclosed per LBMA, RCOI confirmed per RMI | Not disclosed per LBMA | Not disclosed by su | RCOI Validated by RMI protocols | RCOI confirmed as per RMI. | Not disclosed per LBMA | 0 | RCOI confirmed as per RMI. | Approved by LBMA Good Delivery Sourcing | RCOI confirmed per RMI | Not disclosed by supplier | RCOI confirmed as per RMI. | See aggreg | Not disclosed per LBMA | RCOI confirmed as per RMI but not disclosed by LBMA, Not disclosed per LBMA | RCOI confirmed as per RMI. | RCOI confirmed per RMI | See aggregated data below for LBMA Good Delivery Sourcing, 0 | Not disclosed per LBMA | 0 | RCOI confirmed as per RMI. | Approved by LBMA Good Delivery Sourcing | RCOI confirmed per RMI | Not disclosed by supplier | RCOI confirmed as per RMI. | RCOI Validated by RMI protocols | RCOI confirmed as per RMI. | Not disclo | Not disclosed per LBMA | 0, NA, No information, Not disclosed by supplier, Not disclosed by supplier | Not disclosure | RCOI confirmed per RMI, Not disclosed per LBMA, Not disclosed per LBMA | RCOI confirmed as per RMI but not disclosed by LBMA, RCOI confirmed as per RMI., RCOI c</t>
  </si>
  <si>
    <t>Argentina, Australia, Austria, Belgium, Brazil, Burundi, Cambodia, Canada, Chile, China, Colombia, Democratic Republic of Congo, Indonesia, Japan, Korea, Malaysia, Panama, Peru, Recycled/Scrap, Turkey, United States | Turkey | Not disclosed per LBMA | Mineral sourcing not disclosed per LBMA, Not disclosed by supplier | Turkey, Canada | RCOI confirmed as per RMI. | 0 | Not disclosed per LBMA | Turkey | TURKEY; UNKNOWN | according to:  http://www.responsiblemineralsinitiative.org | Mineral sourcing not disclosed per LBMA, Not disclosed by supplier | RCOI confirmed per RMI | Known Countries from which LBMA Good Delivery List Refiners Source - Mined  Material (Provided by LBMA) | RCOI confirmed as per RMI but not disclosed by LBMA | Kuyumcukent, Istanbul, Turkey | Argentina, Australia, Austria, Belgium, Brazil, Burundi, Cambod | Argentina, Australia, Austria, Belgium, Brazil, Burundi, Cambodia, Canada, Chile, China, Colombia, Democratic Republic of Congo, Indonesia, Japan, Korea, Malaysia, Panama, Peru, Recycled/Scrap, Turkey, United States;Argentina, Australia, Austria, Belgium, | Known Countries from which LBMA Good Delivery List Refiners Source - Mined  Material (Provided by LBMA) | RCOI confirmed as per RMI. | Turkey, Canada | Turkey | RCOI Validated by RMI protocols | RCOI confirmed per RMI | Known Countries from which LBMA Goo | Argentina, Australia, Austria, Belgium, Brazil, Cambodia, Canada, Chile, China, Colombia, Democratic Republic of the Congo, Ecuador, Egypt, Estonia, France, Germany, Guyana, Hungary, India, Indonesia, Ireland, Israel, Japan, Kazakhstan, Luxembourg, Malays | Turkey, Canada | TURKEY | Argentina, Australia, Austria, Belgium, Brazil, Burundi, Cambodia, Canada, Chile, China, Colombia, Democratic Republic of Congo, Indonesia, Japan, Korea, Malaysia, Panama, Peru, Recycled/Scrap, Turkey, United States, Unknown, Known Countries from which LB | Argentina, Australia, Austria, Belgium, Brazil, Burundi, Cambodia, Canada, Chile, China, Colombia, Democratic Republic of Congo, Indonesia, Japan, Korea, Malaysia, Panama, Peru, Recycled/Scrap, Turkey, United States | Turkey, Canada | Known Countries from | Argentina, Australia, Austria, Belgium, Brazil, Burundi, Cambodia, Canada, Chile, China, Colombia, Democratic Republic of Congo, Indonesia, Japan, Korea, Malaysia, Panama, Peru, Recycled/Scrap, Turkey, United States, Canada, Turkey, CID000814, DRC, Burund</t>
  </si>
  <si>
    <t>Soka, Saitama</t>
  </si>
  <si>
    <t>See aggregated data below for LBMA Good Delivery Sourcing | Recycled | recycled | RCOI confirmed as per RMI. | 0 | Not disclosed per LBMA | Recycled | NA | RCOI confirmed per RMI | Recycled and mines, not disclosed by supplier | Recycled and mining not disclosed by supplier | From Hishikari Mine, Cerro Verde Mine,Candelaria Mine,Northparkes Mine,Batu Hijiau Mine,Morenci Mine | RCOI confirmed as per RMI but not disclosed by LBMA | Approved by LBMA Good Delivery Sourcing, Cadia, Not disclosed per LBMA, RCOI confirmed per RMI, re | Recycled | Japan | RCOI Validated by RMI protocols | RCOI confirmed as per RMI. | From Hishikari Mine, Cerro Verde Mine,Candelaria Mine,Northparkes Mine,Batu Hijiau Mine,Morenci Mine | 0 | RCOI confirmed as per RMI. | Approved by LBMA Good Delivery Sourci | From Hishikari Mine, Cerro Verde Mine,Candelaria Mine,Northparkes Mine,Batu Hijiau Mine,Morenci Mine | RCOI confirmed as per RMI but not disclosed by LBMA, Not disclosed per LBMA | RCOI confirmed as per RMI. | Recycled | RCOI confirmed per RMI | See aggre | From Hishikari Mine, Cerro Verde Mine,Candelaria Mine,Northparkes Mine,Batu Hijiau Mine,Morenci Mine | 0 | RCOI confirmed as per RMI. | Approved by LBMA Good Delivery Sourcing | RCOI confirmed per RMI | Recycled | RCOI confirmed as per RMI. | Recycled | J | Not disclosed per LBMA | 0, From Hishikari Mine, Cerro Verde Mine,Candelaria Mine,Northparkes Mine,Batu Hijiau Mine,Morenci Mine, From Hishikari Mine, Cerro Verde Mine,Candelaria Mine,Northparkes Mine,Batu Hijiau Mine,Morenci Mine | RCOI confirmed as per RMI but not disclosed by</t>
  </si>
  <si>
    <t>Argentina, Australia, Austria, Belgium, Brazil, Cambodia, Canada, Chile, China, Colombia, Ecuador, Egypt, Estonia, Ethiopia, France, Germany, Guyana, Hong Kong, India, Indonesia, Japan, Korea, Mexico, Mongolia, Panama, Peru, Recycled/Scrap, United States | Canada, United States, China, Japan, Australia | Not disclosed per LBMA | recycled | Mineral sourcing not disclosed per LBMA, Recycled | Recycled/Scrap, Japan, Australia, Canada, China, United States, Indonesia, Chile, Peru | recycled | RCOI confirmed as per RMI. | 0 | Not disclosed per LBMA | Canada, United States, China, Japan, Australia | Recycled or Scrap | Recycled etc. | Mineral sour | Known Countries from which LBMA Good Delivery List Refiners Source - Mined  Material (Provided by LBMA) | RCOI confirmed as per RMI but not disclosed by LBMA | Soka, Saitama, Japan | Argentina, Australia, Austria, Belgium, Brazil, Cambodia, Canada, Chile, | Canada, United States, Japan, China, Australia | Argentina, Australia, Austria, Belgium, Brazil, Cambodia, Canada, Chile, China, Colombia, Ecuador, Egypt, Estonia, Ethiopia, France, Germany, Guyana, Hong Kong, India, Indonesia, Japan, Korea, Mexico, Mongolia, Panama, Peru, Recycled/Scrap, United States; | Known Countries from which LBMA Good Delivery List Refiners Source - Mined  Material (Provided by LBMA) | RCOI confirmed as per RMI. | Recycled etc. | Recycled/Scrap, Canada, USA, China, Japan, Australia, Peru, Chile, Indonesia, Mineral Sourcing L1 Japan | Argentina, Australia, Austria, Belgium, Brazil, Cambodia, Canada, Chile, China, Colombia, Ecuador, Egypt, Estonia, France, Germany, Guyana, Hong Kong, India, Indonesia, Japan, Korea, Mexico, Mongolia, Panama, Peru, Recycled/Scrap, United States of America | Recycled/Scrap, Canada, USA, China, Japan, Australia, Peru, Chile, Indonesia, Mineral Sourcing L1 Japan | JAPAN | Argentina, Australia, Austria, Belgium, Brazil, Cambodia, Canada, Chile, China, Colombia, Ecuador, Egypt, Estonia, Ethiopia, France, Germany, Guyana, Hong Kong, India, Indonesia, Japan, Korea, Mexico, Mongolia, Panama, Peru, Recycled/Scrap, United States, | Recycled/Scrap, Japan, Australia, Canada, China, United States, Indonesia, Chile, Peru | Recycled or Scrap</t>
  </si>
  <si>
    <t>Hohhot, Nei Mongol Zizhiqu</t>
  </si>
  <si>
    <t>See aggregated data below for LBMA Good Delivery Sourcing | RCOI confirmed as per RMI. | Not disclosed per LBMA | Hunan gold mine | RCOI confirmed per RMI | Not disclosed by supplier | Hunan gold mine | RCOI confirmed as per RMI but not disclosed by LBMA | Not disclosed by supplier, Not disclosed per LBMA, RCOI confirmed per RMI | Not disclosed per LBMA | Not disclosed by supplier, RCOI confirmed as per RMI., RCOI confirmed per RMI | Se | RCOI confirmed as per RMI. | Hunan gold mine | 0 | RCOI confirmed as per RMI. | RCOI confirmed per RMI | Hunan gold mine | RCOI confirmed as per RMI. | See aggregated data below for LBMA Good Delivery Sourcing | Hunan gold mine | Hunan gold mine | RCOI confirmed as per RMI but not disclosed by LBMA, Not disclosed per LBMA | RCOI confirmed as per RMI. | RCOI confirmed per RMI | See aggregated data below for LBMA Good Delivery Sourcing | Hunan gold mine | 0 | RCOI confirmed as per RMI. | RCOI confirmed per RMI | Hunan gold mine | RCOI confirmed as per RMI. | RCOI confirmed as per RMI. | Hunan gold mine | 0 | RCOI confirmed as per RMI. | RCOI confirmed per RMI | Hunan gold mine | RCOI conf | Not disclosed per LBMA</t>
  </si>
  <si>
    <t>Argentina, Austria, Belgium, Brazil, Cambodia, Canada, Chile, China, Colombia, Ecuador, Ethiopia, Germany, Guyana, Hungary, India, Indonesia, Japan, Kazakhstan, Korea, Luxembourg, Malaysia, Mexico, Mongolia, Myanmar, Namibia, Peru, Recycled/Scrap | Mongolia, China, Mexico | Not disclosed per LBMA | Recycled/Scrap, China, Mongolia, Mexico, Korea, Canada, Indonesia | RCOI confirmed as per RMI. | Not disclosed per LBMA | Mongolia, China, Mexico | CHINA; UNKNOWN; KOREA, REPUBLIC OF | RCOI confirmed per RMI | Mineral sourcing not disclosed by LBMA | Arge | Known Countries from which LBMA Good Delivery List Refiners Source - Mined  Material (Provided by LBMA) | RCOI confirmed as per RMI but not disclosed by LBMA | Yuanwuwei Road, Saihan District, Hohhot City, Inner Mongolia, Autonomous Region, China | Argent | Argentina, Austria, Belgium, Brazil, Cambodia, Canada, Chile, China, Colombia, Ecuador, Ethiopia, Germany, Guyana, Hungary, India, Indonesia, Japan, Kazakhstan, Korea, Luxembourg, Malaysia, Mexico, Mongolia, Myanmar, Namibia, Peru, Recycled/Scrap;Argentin | Known Countries from which LBMA Good Delivery List Refiners Source - Mined  Material (Provided by LBMA) | RCOI confirmed as per RMI. | Recycled/Scrap, Indonesia, China, Mongolia, Mexico, Republic Of Korea, Canada | Mongolia, China, Mexico | Recycled/Scrap | Argentina, Austria, Belgium, Brazil, Cambodia, Canada, Chile, China, Colombia, Ecuador, Germany, Guyana, Hungary, India, Indonesia, Japan, Kazakhstan, Korea, Luxembourg, Malaysia, Mexico, Mongolia, Myanmar, Namibia, Peru, Recycled/Scrap | Recycled/Scrap, Indonesia, China, Mongolia, Mexico, Republic Of Korea, Canada | CHINA | Argentina, Austria, Belgium, Brazil, Cambodia, Canada, Chile, China, Colombia, Ecuador, Ethiopia, Germany, Guyana, Hungary, India, Indonesia, Japan, Kazakhstan, Korea, Luxembourg, Malaysia, Mexico, Mongolia, Myanmar, Namibia, Peru, Recycled/Scrap, Unknown | Argentina, Austria, Belgium, Brazil, Cambodia, Canada, Chile, China, Colombia, Ecuador, Ethiopia, Germany, Guyana, Hungary, India, Indonesia, Japan, Kazakhstan, Korea, Luxembourg, Malaysia, Mexico, Mongolia, Myanmar, Namibia, Peru, Recycled/Scrap | Recycl | Recycled/Scrap, China, Mongolia, Mexico, Korea, Canada, Indonesia</t>
  </si>
  <si>
    <t>HwaSeong CJ Co., Ltd.</t>
  </si>
  <si>
    <t>Danwon,Gyeonggi-do</t>
  </si>
  <si>
    <t>Korea</t>
  </si>
  <si>
    <t>Australia, Canada, China, Hong Kong, Japan, Korea, Mexico, Recycled/Scrap, South Africa, United States | Canada, Hong Kong, United States, Japan, China, Korea, Republic of, Mexico, Australia | Not disclosed per LBMA | Recycled/Scrap, Korea, China, Australia, United States, Canada, Japan, Mexico, South Africa, Hong Kong | Canada, Hong Kong, United States, Japan, China, Korea, Republic of, Mexico, Australia | Australia, Canada, China, Hong Kong, Japan, Korea, Mexico, Rec | Australia, Canada, China, Hong Kong, Japan, Korea, Mexico, Recycled/Scrap, South Africa, United States | Recycled/Scrap, Korea, China, Australia, United States, Canada, Japan, Mexico, South Africa, Hong Kong | Canada, Hong Kong, United States, China, Japa | Canada, Hong Kong, United States, China, Japan, Korea, Republic of, Mexico, Australia | Australia, Canada, China, Hong Kong, Japan, Korea, Mexico, Recycled/Scrap, South Africa, United States;Canada, Hong Kong, United States, Japan, China, Korea, Republic of, Mexico, Australia;Unknown | Canada, China, USA, Japan, Republic Of Korea, Mexico, Australia, Recycled/Scrap, South Africa | Canada, Hong Kong, United States, Japan, China, Korea, Republic of, Mexico, Australia | Recycled/Scrap, Korea, China, Australia, United States, Canada, Japan, | Canada, China, USA, Japan, Republic Of Korea, Mexico, Australia, Recycled/Scrap, South Africa | KOREA, REPUBLIC OF | Australia, Canada, China, Hong Kong, Japan, Korea, Mexico, Recycled/Scrap, South Africa, United States | Recycled/Scrap, Korea, China, Australia, United States, Canada, Japan, Mexico, South Africa, Hong Kong | Canada, China, USA, Japan, Republic Of Korea, | Recycled/Scrap, Korea, China, Australia, United States, Canada, Japan, Mexico, South Africa, Hong Kong</t>
  </si>
  <si>
    <t>Chenzhou,Hunan Sheng</t>
  </si>
  <si>
    <t>;www.responsiblemineralsinitiative.org | 0, Unknown</t>
  </si>
  <si>
    <t>Chile, China, Japan, Rwanda, United States | No known country of origin | Not disclosed per LBMA | China, Chile, Japan, United States, Rwanda | No known country of origin | Chile, China, Japan, Rwanda, United States | China, USA, Japan, Rwanda, Chile | Chile, China, Japan, Rwanda, United States | China, Chile, Japan, United States, Rwanda | No known country of origin | CHINA;China, Chile, Japan, United States, Rwanda;China, Chile, Japan, United States, Rwanda, Argentina, Australia, Austria, Belgium, Bra | Chile, China, Japan, Rwanda, United States;No known country of origin;Unknown | China, USA, Japan, Rwanda, Chile | No known country of origin | China, Chile, Japan, United States, Rwanda | China, USA, Japan, Rwanda, Chile | No known country of origin | China, USA, Japan, Rwanda, Chile | China, Chile, Japan, United States, Rwanda | No | CHINA | Chile, China, Japan, Rwanda, United States | China, Chile, Japan, United States, Rwanda | China, USA, Japan, Rwanda, Chile | No known country of origin | China, USA, Japan, Rwanda, Chile | China, Chile, Japan, United States, Rwanda | No known country of o | China, Chile, Japan, United States, Rwanda | CHINA;China, Chile, Japan, United States, Rwanda;China, Chile, Japan, United States, Rwanda, Argentina, Australia, Austria, Belgium, Brazil, Cambodia, Canada, Colombia, Djibouti, Ecuador, Egypt, Estonia, Ethiopia, France, Germany, Guyana, Hungary, India, | China, USA, Japan, Rwanda, Chile | Chile, China, Japan, Rwanda, United States, China, Chile, Japan, United States, Rwanda, China, Chile, Japan, United States, Rwanda, Argentina, Australia, Austria, Belgium, Brazil, Cambodia, Canada, Colombia, Djibouti, Ecuador, Egypt, Estonia, Ethiopia, Fr</t>
  </si>
  <si>
    <t>Yuanling,Hunan Sheng</t>
  </si>
  <si>
    <t>Australia, Canada, China, Mozambique, Recycled/Scrap, Switzerland | Canada, Mozambique, China, Australia, Switzerland | Not disclosed per LBMA | China, Australia, Canada, Mozambique, Switzerland | Canada, Mozambique, China, Australia, Switzerland | Australia, Canada, China, Mozambique, Recycled/Scrap, Switzerland | China | Australia, Canada, China, Mozambique, Recycled/Scrap, Switzerland | China, Australia, Canada, Mozambique, Switzerland | Canada, Mozambique, China, Australia, Switzerland | Canada, Mozambique, China, Australia, Switzerland;CHINA;China, Australia, Canada, M | Australia, Canada, China, Mozambique, Recycled/Scrap, Switzerland;Canada, Mozambique, China, Australia, Switzerland;Unknown | China | Canada, Mozambique, China, Australia, Switzerland | China, Australia, Canada, Mozambique, Switzerland | China | Canada, Mozambique, China, Australia, Switzerland | China | China, Australia, Canada, Mozambique, Switzerland | Canada, Mozambique, Chi | CHINA | Australia, Canada, China, Mozambique, Recycled/Scrap, Switzerland | China, Australia, Canada, Mozambique, Switzerland | China | Canada, Mozambique, China, Australia, Switzerland | China | China, Australia, Canada, Mozambique, Switzerland | Canada, Mozambi | China, Australia, Canada, Mozambique, Switzerland | Canada, Mozambique, China, Australia, Switzerland;CHINA;China, Australia, Canada, Mozambique, Switzerland;China, Australia, Canada, Mozambique, Switzerland, Zimbabwe, Recycled/Scrap;No reason to believe sources from DRC or covered countries;Not disclosed | China | Australia, Canada, China, Mozambique, Recycled/Scrap, Switzerland, Australia, Canada, China, Mozambique, Switzerland, Canada, Mozambique, China, Australia, Switzerland, China, China, Australia, Canada, Mozambique, Switzerland, China, Australia, Canada, Mo</t>
  </si>
  <si>
    <t>Hanau, Hessen</t>
  </si>
  <si>
    <t>LR, R/S | Some are recyled/scrap sourced but not all. | 0 | according to:  http://www.responsiblemineralsinitiative.org | RCOI confirmed per RMI | Not disclosed by supplier | Recycled and mining not disclosed by supplier | Recycled, scrap | RCOI confirmed as per RMI but not disclosed by LBMA | Not disclosed by supplier, RCOI confirmed per RMI, Unknown | Not disclosed by supplier, RCOI confirmed per RMI | Cofidential(Mine name); Recycled | LR, R/S | Recycled, scrap | 0 | scr | RCOI Validated by RMI protocols | RCOI confirmed as per RMI. | Recycled, scrap | 0 | scrap | RCOI confirmed per RMI | RCOI confirmed as per RMI. | LR, R/S | Heraeus Precious Metal Management, LLS | recycled or scrap | Recycled | Recycled, scrap | Recycled or scrap | Not disclosed per LBMA, RCOI confirmed as per RMI but not disclosed by LBMA, Some are recycled or scrap sourced but not all., Mine name unknow; n | Recycled, scrap | RCOI confirmed as per RMI but not disclosed by LBMA, Some are recycled or scrap sourced but not all | Some are recyled/scrap sourced but not all. | RCOI confirmed per RMI | LR, R/S | Recycled, scrap | 0 | scrap | RCOI confirmed per RMI | RCOI confirmed as per RMI. | RCOI Validated by RMI protocols | RCOI confirmed as per RMI. | Recycled, scrap | 0 | scrap | RCOI confirmed per RMI | RCOI confirmed as per RMI. | LR, R/S</t>
  </si>
  <si>
    <t>Australia, Bolivia (Plurinational State of), Canada, Chile, China, France, Germany, Hong Kong, India, Ireland, Japan, Jersey, Malaysia, Peru, Recycled/Scrap, Saudi Arabia, Singapore, South Africa, Switzerland, Turkey, United Arab Emirates, United States | Hong Kong, United States, Malaysia, United Arab Emirates, Bolivia, Switzerland, Saudi Arabia, Turkey, China, Jersey, Australia, Chile, Peru, Germany | Not disclosed per LBMA | Recycled/Scrap, Germany, United States, China, Malaysia, Switzerland, Australia, Peru, Chile, South Africa, India, Hong Kong, Turkey, Saudi Arabia, United Arab Emirates, Jersey | Some are recyled/scrap sourced but not all. | 0 | Hong Kong, United States, | Known Countries from which LBMA Good Delivery List Refiners Source - Mined  Material (Provided by LBMA) | RCOI confirmed as per RMI but not disclosed by LBMA | Hong Kong, United States, Malaysia, United Arab Emirates, Bolivia, Switzerland, Saudi Arabia, T | Hong Kong, United States, Malaysia, United Arab Emirates, Bolivia, Switzerland, Saudi Arabia, Turkey, China, Jersey, Chile, Australia, Peru, Germany | Australia, Bolivia (Plurinational State of), Canada, Chile, China, France, Germany, Hong Kong, India, Ireland, Japan, Jersey, Malaysia, Peru, Recycled/Scrap, Saudi Arabia, Singapore, South Africa, Switzerland, Turkey, United Arab Emirates, United States;A | Known Countries from which LBMA Good Delivery List Refiners Source - Mined  Material (Provided by LBMA) | RCOI confirmed as per RMI. | Chile, Germany, Recycled/Scrap, Switzerland, USA, China, India, South Africa, Malaysia, Peru, Australia, Bolivia | Hong | Australia, Bolivia (Plurinational State of), Canada, Chile, China, France, Germany, Hong Kong, India, Ireland, Japan, Malaysia, Peru, Recycled/Scrap, Saudi Arabia, Singapore, South Africa, Switzerland, Turkey, United Arab Emirates, United States of Americ | Chile, Germany, Recycled/Scrap, Switzerland, USA, China, India, South Africa, Malaysia, Peru, Australia, Bolivia | GERMANY | Germany, Germanyi, unknown, Viet Nam, Singapore, Hong Kong, Philippines, Japan, Malaysia, Thailand, Switzerland, Canada, Mozambique, China, Taiwan, South Africa, Australia, France, Peru, Laos, Germany, USA | Excludes Covered Countries | recycled or scrap | Australia, Bolivia (Plurinational State of), Canada, Chile, China, France, Germany, Hong Kong, India, Ireland, Japan, Jersey, Malaysia, Peru, Recycled/Scrap, Saudi Arabia, Singapore, South Africa, Switzerland, Turkey, United Arab Emirates, United States, | Australia, Bolivia (Plurinational State of), Canada, Chile, China, France, Germany, Hong Kong, India, Ireland, Japan, Jersey, Malaysia, Peru, Recycled/Scrap, Saudi Arabia, Singapore, South Africa, Switzerland, Turkey, United Arab Emirates, United States | | Recycled/Scrap, Germany, United States, China, Malaysia, Switzerland, Australia, Peru, Chile, South Africa, India, Hong Kong, Turkey, Saudi Arabia, United Arab Emirates, Jersey</t>
  </si>
  <si>
    <t>Fanling,Hong Kong SAR (see also separate country code entry under HK)</t>
  </si>
  <si>
    <t>See aggregated data below for LBMA Good Delivery Sourcing and RJC Sourcing | recycled | Various mines + recycled + scrap | RCOI confirmed as per RMI. | 0 | Not disclosed per RJC/LBMA | RECYCLED; Philippine associated smelting &amp; Refining corporation; Heraeus Ltd. Hong Kong | according to:  http://www.responsiblemineralsinitiative.o | Heraeus Ltd. Hong Kong | Various mines + recycled + scrap | RCOI confirmed as per RMI but not disclosed by LBMA | Approved by LBMA Good Delivery Sourcing and RJC Sourcing, LingLong Gold, RCOI confirmed per RMI, Recycled, recycled and scrap, UNKOWN, Various mines + recycled + scra | recycled and scrap | No "recycled" or "scrap" | Heraeus Limited | RCOI Validated by RMI protocols | recycled and scrap | RCOI confirmed as per RMI. | Various mines + recycled + scrap | 0 | RCOI confirmed as per RMI. | RECYCLED; Philippine associated smelting &amp; Refining corporation; Heraeus Ltd. Hong Ko | RCOI confirmed per RMI | Not disclosed per LBMA, owened by Malaysia Smelting Corporation Berhad | Scrap | recycled and scrap | recycled or scrap | Recycled | From Philippine associated smelting &amp; 
Refining corporation, Recycled &amp; Scrap | RECYCLE, SCRAP | Recycled or scrap | 50% r | Not disclosed per RJC/LBMA | RCOI confirmed as per RMI. | Recycled | RCOI confirmed per RMI | See aggregated data below for LBMA Good Delivery Sourcing and RJC Sourcing, Various mines + recycled + scrap | RCOI confirmed as per RMI but not disclosed by LBM | Various mines + recycled + scrap | 0 | RCOI confirmed as per RMI. | RECYCLED; Philippine associated smelting &amp; Refining corporation; Heraeus Ltd. Hong Kong | Approved by LBMA Good Delivery Sourcing and RJC Sourcing | RCOI confirmed per RMI | RECYCLED; Phi | Not disclosed per RJC/LBMA</t>
  </si>
  <si>
    <t>Australia, Austria, Brazil, Canada, Chile, China, France, Germany, Hong Kong, Indonesia, Japan, Malaysia, Mexico, Mongolia, Mozambique, Peru, Philippines, Recycled/Scrap, Singapore, South Africa, Switzerland, Taiwan, Thailand, United States, Viet Nam | Viet Nam, Singapore, Hong Kong, Japan, Philippines, Malaysia, Thailand, Switzerland, Canada, Mozambique, China, Taiwan, South Africa, Australia, France, Laos, Peru, Germany | Not disclosed per LBMA | Recycled/Scrap, China, Philippines, Thailand, Switzerland, Japan, Australia, South Africa, Germany, Canada, Malaysia, Singapore, Peru, France, Mozambique, United States, Austria, Mongolia, Chile, Mexico, Hong Kong, Viet Nam, Taiwan | recycled | Various mi | CHINA | Singapore, Viet Nam, Hong Kong, Philippines, Japan, Malaysia, Thailand, Switzerland, Canada, Mozambique, China, Taiwan, South Africa, Australia, France, Laos, Peru, Germany | Australia, Austria, Brazil, Canada, Chile, China, France, Germany, Hong Kong, Indonesia, Japan, Malaysia, Mexico, Mongolia, Mozambique, Peru, Philippines, Recycled/Scrap, Singapore, South Africa, Switzerland, Taiwan, Thailand, United States, Viet Nam;CC, | No "recycled" or "scrap" | Viet Nam, Singapore, Hong Kong, Philippines, Japan, Malaysia, Thailand, Switzerland, Canada, Mozambique, China, Taiwan, South Africa, Australia, France, Peru, Laos, Germany | Various mines from Philippines, Thailand, Laos + recycled + scrap | Singapore, Vietnam, China, Japan, Philippines, Malaysia, Thailand, Switzerland, Canada, Mozambique, South Africa, Australia, France, Laos, Peru, Germany, USA, Chile, Recycled/Scrap, Mongolia, Austria, Mexico | RCOI confirmed as per CFSI, unknown, Not disclosed per LBMA, MALAYSIA | Scrap | recycled and scrap | Excludes Covered Countries | recycled or scrap | Recycled etc. | Not disclosed per LBMA | Recycled | Not DRC or adjoining countries | Mineral sourcing not | Australia, Austria, Brazil, Canada, Chile, China, France, Germany, Hong Kong, Indonesia, Japan, Malaysia, Mexico, Mongolia, Mozambique, Peru, Philippines, Recycled/Scrap, Singapore, South Africa, Switzerland, Taiwan, Thailand, United States, Viet Nam, Due | Australia, Austria, Brazil, Canada, Chile, China, France, Germany, Hong Kong, Indonesia, Japan, Malaysia, Mexico, Mongolia, Mozambique, Peru, Philippines, Recycled/Scrap, Singapore, South Africa, Switzerland, Taiwan, Thailand, United States, Viet Nam | Re | Recycled/Scrap, China, Philippines, Thailand, Switzerland, Japan, Australia, South Africa, Germany, Canada, Malaysia, Singapore, Peru, France, Mozambique, United States, Austria, Mongolia, Chile, Mexico, Hong Kong, Viet Nam, Taiwan | Not disclosed per RJC/LBMA | Viet Nam, Singapore, Hong Kong, Japan, Philippines, Malaysia, Thailand, Switzerland, Canada, Mozambique, China, Taiwan, South Africa, Australia, France, Peru, Laos, Germany | Viet Nam, Singapore, Hong Kong, Philippines, Japan, Malaysia, Thailand, Switzerland, Canada, Mozambique, China, Taiwan, South Africa, France, Australia, Peru, Laos, Germany</t>
  </si>
  <si>
    <t>Pforzheim, Baden-Württemberg</t>
  </si>
  <si>
    <t>See aggregated data below for LBMA Good Delivery Sourcing | RCOI confirmed as per RMI. | 0 | Not disclosed per LBMA | according to:  http://www.responsiblemineralsinitiative.org | RCOI confirmed per RMI | Not disclosed by supplier | Recycled, Scrap and mines | RCOI confirmed as per RMI but not disclosed by LBMA | Approved by LBMA Good Delivery Sourcing, Not disclosed, Not disclosed by supplier, Not disclosed per LBMA, RCOI confirmed per RMI | Not disclosed per LBMA | Heimerle + Meule | RCOI Validated by RMI protocols | RCOI confirmed as per RMI. | Recycled, Scrap and mines | 0 | RCOI confirmed as per RMI. | Approved by LBMA Good Delivery Sourcing | RCOI confirmed per RMI | RCOI confirmed as per RMI. | See aggregated data below for LBMA | Not disclosed per LBMA | RCOI confirmed as per RMI. | RCOI confirmed per RMI | See aggregated data below for LBMA Good Delivery Sourcing, Recycled, Scrap and mines | RCOI confirmed as per RMI but not disclosed by LBMA, 0 | Recycled, Scrap and mines | 0 | RCOI confirmed as per RMI. | Approved by LBMA Good Delivery Sourcing | RCOI confirmed per RMI | RCOI confirmed as per RMI. | RCOI Validated by RMI protocols | RCOI confirmed as per RMI. | Recycled, Scrap and mines | 0 | RCO | Not disclosed per LBMA</t>
  </si>
  <si>
    <t>Australia, Austria, Brazil, Canada, China, Germany, Hong Kong, Italy, Jersey, Malaysia, Mexico, Mongolia, Mozambique, Niger, Nigeria, Philippines, Recycled/Scrap, Singapore, South Africa, Turkey, United States | Recycle/Scrap, Hong Kong, Philippines, Malaysia, Canada, Mongolia, Austria, Mozambique, China, Mexico, South Africa, Jersey, Australia, Germany | Not disclosed per LBMA | Recycled/Scrap, Germany, Austria, China, Australia, Canada, Malaysia, Mexico, Mongolia, Philippines, Mozambique, South Africa, Italy, Turkey, United States, Hong Kong, Jersey | RCOI confirmed as per RMI. | 0 | Not disclosed per LBMA | Recycle/Scrap, Hong | Recycle/Scrap, Hong Kong, Philippines, Malaysia, Canada, Mongolia, Austria, Mozambique, China, South Africa, Mexico, Jersey, Australia, Germany | Australia, Austria, Brazil, Canada, China, Germany, Hong Kong, Italy, Jersey, Malaysia, Mexico, Mongolia, Mozambique, Niger, Nigeria, Philippines, Recycled/Scrap, Singapore, South Africa, Turkey, United States;Australia,Austria,Brazil,Canada,China,Democra | Recycle/Scrap, Hong Kong, Philippines, Malaysia, Canada, Austria, Mongolia, Mozambique, China, Mexico, South Africa, Jersey, Australia, Germany | Known Countries from which LBMA Good Delivery List Refiners Source - Mined  Material (Provided by LBMA) | RCOI confirmed as per RMI. | Germany, Recycled/Scrap, China, Philippines, Malaysia, Canada, Austria, Mongolia, Mozambique, Mexico, South Africa, USA, | Australia,Austria,Brazil,Canada,China,Democratic Republic of the Congo,Germany,Hong Kong,Indonesia,Italy,Jersey,Malaysia,Mexico,Mongolia,Niger,Nigeria,Philippines,Recycled/Scrap,Singapore,South Africa,Turkey,United States of America | Germany, Recycled/Scrap, China, Philippines, Malaysia, Canada, Austria, Mongolia, Mozambique, Mexico, South Africa, USA, Australia, Turkey, Italy | GERMANY | Australia, Austria, Brazil, Canada, China, Germany, Hong Kong, Italy, Jersey, Malaysia, Mexico, Mongolia, Mozambique, Niger, Nigeria, Philippines, Recycled/Scrap, Singapore, South Africa, Turkey, United States, Unknown, Not disclosed per LBMA | RCOI confi | Australia, Austria, Brazil, Canada, China, Germany, Hong Kong, Italy, Jersey, Malaysia, Mexico, Mongolia, Mozambique, Niger, Nigeria, Philippines, Recycled/Scrap, Singapore, South Africa, Turkey, United States | Recycled/Scrap, Germany, Austria, China, Au | Recycled/Scrap, Germany, Austria, China, Australia, Canada, Malaysia, Mexico, Mongolia, Philippines, Mozambique, South Africa, Italy, Turkey, United States, Hong Kong, Jersey | Recycle/Scrap, Hong Kong, Philippines, Malaysia, Canada, Austria, Mongolia, Mozambique, China, South Africa, Mexico, Jersey, Australia, Germany</t>
  </si>
  <si>
    <t>Seo-gu, Incheon-gwangyeoksi</t>
  </si>
  <si>
    <t>LR, R/S | Some are recyled/scrap sourced but not all. | Some are recycled or scrap sourced but not all. | RCOI confirmed per RMI | Recycled and mining not disclosed by supplier | Recycled, Scrap and mines | Some are recycled or scrap sourced but not all | RCOI confirmed per RMI, Some are recycled or scrap sourced but not all. | Some are recycled or scrap sourced but not all. | RCOI confirmed per RMI, Some are recycled or scrap sou | Some are recycled/scrap sourced but not all. | Recycled, Scrap and mines | 0 | Some are recyled/scrap sourced but not all. | RCOI confirmed per RMI | Some are recycled/scrap sourced but not all. | LR, R/S | 0 | Some are recycled or scrap sourced but not all, Recycled, Scrap and mines, Mine name unknow; not recycled or scrap | Recycled, Scrap and mines | Some are recycled or scrap sourced but not all, Some are recycled or scrap sourced but not all | Some are recyled/scrap sourced but not all. | RCOI confirmed per RMI | LR, R/S, 0 | Recycled, Scrap and mines | 0 | Some are recyled/scrap sourced but not all. | RCOI confirmed per RMI | Some are recycled/scrap sourced but not all. | Some are recycled/scrap sourced but not all. | Recycled, Scrap and mines | 0 | Some are recyled/scrap sou | Some are recycled or scrap sourced but not all. | 0, KOREA, REPUBLIC OF, LR, R/S, No information, RCOI confirmed per RMI, Recycled and mining not disclosed by supplier, Recycled and scrap, and mines not disclosed by supplier, Recycled, Scrap and mines, Recycled, Scrap and mines | Some are recycled or scr</t>
  </si>
  <si>
    <t>Argentina, Australia, Austria, Brazil, Canada, Chile, China, Colombia, Ecuador, Ethiopia, Germany, Guyana, India, Indonesia, Japan, Korea, Malaysia, Mexico, Mongolia, Namibia, Peru, Recycled/Scrap, South Africa, Switzerland, United Kingdom, United States | No known country of origin | Not disclosed per LBMA | Recycled/Scrap, Korea, Canada, Japan, United States, China, Indonesia, Australia, Switzerland, United Kingdom, Mexico, South Africa | Some are recyled/scrap sourced but not all. | Some are recycled or scrap sourced but not all. | No known country of origi | Excludes Covered Countries and CAHRA | L1, R/S | Some are recycled or scrap sourced but not all | 98-13, Geonji-ro, Seo-gu, Incheon, Korea | Argentina, Australia, Austria, Brazil, Canada, Chile, China, Colombia, Ecuador, Ethiopia, Germany, Guyana, India, Indonesia, Japan, Korea, Malaysia, Mexi | Argentina, Australia, Austria, Brazil, Canada, Chile, China, Colombia, Ecuador, Ethiopia, Germany, Guyana, India, Indonesia, Japan, Korea, Malaysia, Mexico, Mongolia, Namibia, Peru, Recycled/Scrap, South Africa, Switzerland, United Kingdom, United States; | L1, R/S | Some are recycled/scrap sourced but not all. | Canada, China, USA, Japan, United Kingdom, Mexico, South Africa, Australia, Switzerland, Indonesia, Republic Of Korea, Recycled/Scrap | Excludes Covered Countries | Canada, China, USA, Japan, United | Australia, Austria, Brazil, Canada, Chile, China, Colombia, Germany, Guyana, India, Indonesia, Japan, Malaysia, Mexico, Peru, Recycled/Scrap, South Africa, Switzerland, United Kingdom, United States of America | Canada, China, USA, Japan, United Kingdom, Mexico, South Africa, Australia, Switzerland, Indonesia, Republic Of Korea, Recycled/Scrap | KOREA, REPUBLIC OF | Some are recycled or scrap sourced but not all, Known Countries from which Conformant Good Refiners Source), Mineral sourcing L1, R/S, Not disclosed by supplier, Mine location unknow; not recycled or scrap | Argentina, Australia, Austria, Brazil, Canada, Chile, China, Colombia, Ecuador, Ethiopia, Germany, Guyana, India, Indonesia, Japan, Korea, Malaysia, Mexico, Mongolia, Namibia, Peru, Recycled/Scrap, South Africa, Switzerland, United Kingdom, United States, | Recycled/Scrap, Korea, Canada, Japan, United States, China, Indonesia, Australia, Switzerland, United Kingdom, Mexico, South Africa | Some are recycled or scrap sourced but not all. | Argentina, Australia, Austria, Belgium, Benin, Bolivia, Brazil, Burkina Faso, Cambodia, Canada, Chile, China, Colombia, Djibouti, Ecuador, Egypt, Eritrea, Estonia, Ethiopia, France, Germany, Ghana, Guatemala, Guinea, Guyana, Honduras, Hungary, India, Indo</t>
  </si>
  <si>
    <t>Fuyang,Zhejiang Sheng</t>
  </si>
  <si>
    <t>CHINA;China, Korea, Republic of;China, Republic Of Korea, Japan, Recycled/Scrap;No reason to believe sources from DRC or covered countries;Not disclosed per LBMA;Recycled/Scrap, China, Korea, Japan;Recycled/Scrap, China, Korea, Japan, Canada, Chile, Austr | 0, Unknown, but some recycled/scrap</t>
  </si>
  <si>
    <t>China, Japan, Korea, Recycled/Scrap | China, Korea, Republic of | Not disclosed per LBMA | Recycled/Scrap, China, Korea, Japan | China, Korea, Republic of | China, Japan, Korea, Recycled/Scrap | China, Republic Of Korea, Japan, Recycled/Scrap | China, Japan, Korea, Recycled/Scrap | Recycled/Scrap, China, Korea, Japan | China, Korea, Republic of | China, Korea, Republic of, China, Republic Of Korea, Japan, Recycled/Scrap, No reason to believe sources from DRC or covered countries | CHINA; UNKNOWN | China, Japan, Korea, Recycled/Scrap;China, Korea, Republic of;Unknown | China, Republic Of Korea, Japan, Recycled/Scrap | China, Korea, Republic of | Recycled/Scrap, China, Korea, Japan | China, Republic Of Korea, Japan, Recycled/Scrap | Bolivia, Brazil, China, Canada, Indonesia, Malaysia, Peru, Recycled/Scrap, DRC or an adjo | China, Republic Of Korea, Japan, Recycled/Scrap | CHINA | China, Japan, Korea, Recycled/Scrap | Recycled/Scrap, China, Korea, Japan | China, Republic Of Korea, Japan, Recycled/Scrap | Bolivia, Brazil, China, Canada, Indonesia, Malaysia, Peru, Recycled/Scrap, DRC or an adjoining country (Covered Countries), Myanm | Recycled/Scrap, China, Korea, Japan | China, Japan, Korea, Recycled/Scrap, China, Japan, Republic of Korea, Recycled/Scrap, China, Korea, Republic of, China, Republic Of Korea, Japan, Recycled/Scrap, Recycled/Scrap, China, Korea, Japan, Recycled/Scrap, China, Korea, Japan, Canada, Chile, Aust</t>
  </si>
  <si>
    <t>Zhaoyuan,Shandong Sheng</t>
  </si>
  <si>
    <t>China, Indonesia, Recycled/Scrap, Uzbekistan | China | Not disclosed per LBMA | Recycled/Scrap, China, Indonesia, Uzbekistan | China | China, Indonesia, Recycled/Scrap, Uzbekistan | China, Recycled/Scrap, Indonesia, Uzbekistan | China, Indonesia, Recycled/Scrap, Uzbekistan | Recycled/Scrap, China, Indonesia, Uzbekistan | China | CHINA;China, Recycled/Scrap, Indonesia, Uzbekistan;No reason to believe sources from DRC or covered countries;Recycled/Scrap, China, Indonesia, Uzbekista | China;China, Indonesia, Recycled/Scrap, Uzbekistan;Unknown | China, Recycled/Scrap, Indonesia, Uzbekistan | China | Recycled/Scrap, China, Indonesia, Uzbekistan | China, Recycled/Scrap, Indonesia, Uzbekistan | China | China, Recycled/Scrap, Indonesia, Uzbekistan | Recycled/Scrap, China, Indonesia, Uzbekistan | Chin | CHINA | China, Indonesia, Recycled/Scrap, Uzbekistan | Recycled/Scrap, China, Indonesia, Uzbekistan | China, Recycled/Scrap, Indonesia, Uzbekistan | China | China, Recycled/Scrap, Indonesia, Uzbekistan | Recycled/Scrap, China, Indonesia, Uzbekistan | China | Recy | Recycled/Scrap, China, Indonesia, Uzbekistan | CHINA;China, Recycled/Scrap, Indonesia, Uzbekistan;No reason to believe sources from DRC or covered countries;Recycled/Scrap, China, Indonesia, Uzbekistan;Recycled/Scrap, China, Indonesia, Uzbekistan, Brazil, Canada, Italy, Malaysia, Peru, Philippines, Ru | China, Recycled/Scrap, Indonesia, Uzbekistan | China, China, Argentina, Chile, Hong Kong, Indonesia, Philippines, Singapore, South Africa, Switzerland, Recycled/Scrap, Liechtenstein, China, Indonesia, Recycled/Scrap, Uzbekistan, China, Indonesia, Uzbekistan, Recycled/Scrap, China, Recycled/Scrap, Indo</t>
  </si>
  <si>
    <t>Lanzhou,Gansu Sheng</t>
  </si>
  <si>
    <t>China, Recycled/Scrap | China | Not disclosed per LBMA | China | China, Recycled/Scrap | China, Recycled/Scrap | China | CHINA;China, Recycled/Scrap, Eritrea, United States;No reason to believe sources from DRC or covered countries;Not disclosed per LBMA;Unknown | China, No reason to believe sources from DRC or covered countries | China | Chi | China;China, Recycled/Scrap;Unknown | China | China | China, Recycled/Scrap, Eritrea, United States | China, Recycled/Scrap | CHINA | China, Recycled/Scrap | China | China | China, Recycled/Scrap, Eritrea, United States | China, Recycled/Scrap | CHINA;China, Recycled/Scrap, Eritrea, United States;No reason to believe sources from DRC or covered countries;Not disclosed per LBMA;Unknown</t>
  </si>
  <si>
    <t>Novosibirsk, Novosibirskaya oblast'</t>
  </si>
  <si>
    <t>RCOI confirmed per RMI | RCOI confirmed as per RMI. | RCOI confirmed per RMI | Novosibirsk | RCOI confirmed as per RMI but not disclosed by LBMA | Not disclosed per LBMA | Approved by LBMA Good Delivery Sourcing;;Not disclosed per LBMA;RCOI confirmed as per RMI;RCOI confirmed as per RMI.;RCOI confirmed per RMI | RCOI confirmed per R | Novosibirsk | 0 | RCOI confirmed as per RMI. | Approved by LBMA Good Delivery Sourcing | RCOI confirmed per RMI | RCOI confirmed as per RMI. | Not disclosed per LBMA, RCOI confirmed as per RMI but not disclosed by LBMA, Recycled or scrap, Novosibirsk, Mine name unknow; not recycled or scrap | Novosibirsk | RCOI confirmed as per RMI but not disclosed by LBMA, RCOI confirmed as per RMI. | RCOI confirmed per RMI | Not disclosed per LBMA | Approved by LBMA Good Delivery Sourcing;;Not disclosed per LBMA;RCOI confirmed as per RMI;RCOI confirmed as per RMI.;RCOI confirmed per RMI | RCOI confirmed as per RMI.</t>
  </si>
  <si>
    <t>Argentina, Austria, Belgium, Brazil, Cambodia, Canada, Chile, China, Colombia, Ethiopia, Germany, India, Indonesia, Italy, Japan, Kazakhstan, Korea, Malaysia, Namibia, Peru, Philippines, Recycled/Scrap, Russian Federation, Switzerland, United States | Canada, Russian Federation, Philippines, China, Brazil, Italy, Malaysia, Bolivia, Switzerland, Peru | RCOI confirmed per RMI | Not disclosed per LBMA | Argentina, Austria, Belgium, Brazil, Cambodia, Canada, Chile, China, Colombia, Ethiopia, Germany, India, Indonesia, Italy, Japan, Kazakhstan, Korea, Malaysia, Namibia, Peru, Philippines, Recycled/Scrap, Russian Federation, Switzerland, United States | RCO | Recycled/Scrap, Brazil, Peru, Canada, Malaysia, China, Switzerland, Italy, Philippines, Austria, Japan, Indonesia, United States, Russian Federation | RCOI confirmed as per RMI. | Canada, Russian Federation, China, Philippines, Brazil, Italy, Malaysia, Bo | Known Countries from which LBMA Good Delivery List Refiners Source - Mined  Material (Provided by LBMA) | RCOI confirmed as per RMI but not disclosed by LBMA | Canada, Russian Federation, Philippines, China, Brazil, Italy, Malaysia, Bolivia, Peru, Switzer | Canada, Russian Federation, China, Philippines, Brazil, Italy, Malaysia, Bolivia, Switzerland, Peru | Argentina, Austria, Belgium, Brazil, Cambodia, Canada, Chile, China, Colombia, Ethiopia, Germany, India, Indonesia, Italy, Japan, Kazakhstan, Korea, Malaysia, Namibia, Peru, Philippines, Recycled/Scrap, Russian Federation, Switzerland, United States;Canad | Known Countries from which LBMA Good Delivery List Refiners Source - Mined  Material (Provided by LBMA) | RCOI confirmed as per RMI. | Canada, Russia, China, Philippines, Brazil, Italy, Malaysia, Bolivia, Switzerland, Peru, Recycled/Scrap, Indonesia, Japa | RUSSIAN FEDERATION | Not disclosed per LBMA, Not disclosed per LBMA | Mineral sourcing not disclosed per LBMA, not disclosed by supplier, RCOI confirmed as per RMI but not disclosed by LBMA, Recycled or scrap, See LBMA aggregated data in RCOI file, Known Countries from which | Argentina, Austria, Belgium, Brazil, Cambodia, Canada, Chile, China, Colombia, Ethiopia, Germany, India, Indonesia, Italy, Japan, Kazakhstan, Korea, Malaysia, Namibia, Peru, Philippines, Recycled/Scrap, Russian Federation, Switzerland, United States, Know | Argentina, Austria, Belgium, Brazil, Cambodia, Canada, Chile, China, Colombia, Ethiopia, Germany, India, Indonesia, Italy, Japan, Kazakhstan, Korea, Malaysia, Namibia, Peru, Philippines, Recycled/Scrap, Russian Federation, Switzerland, United States | Rec | Recycled/Scrap, Brazil, Peru, Canada, Malaysia, China, Switzerland, Italy, Philippines, Austria, Japan, Indonesia, United States, Russian Federation | Approved by LBMA Good Delivery Sourcing;Canada, Russia, China, Philippines, Brazil, Italy, Malaysia, Bolivia, Switzerland, Peru, Recycled/Scrap, Indonesia, Japan, Austria, USA, DRC or an adjoining country (Covered Countries);Canada, Russian Federation, Ph | RCOI confirmed as per RMI. | Canada, Russian Federation, Philippines, China, Brazil, Italy, Malaysia, Bolivia, Peru, Switzerland | Canada, Russia, China, Philippines, Brazil, Italy, Malaysia, Bolivia, Switzerland, Peru, Recycled/Scrap, Indonesia, Japan, Austria, USA, DRC or an adjoining country (Covered Countries)</t>
  </si>
  <si>
    <t>Honjo, Saitama</t>
  </si>
  <si>
    <t>RCOI confirmed per RMI | Recycled, Scrap | Recyled/Scrap | 0 | Recycled, Scrap | Recycled | RCOI confirmed per RMI | Recycled, Scrap and mines | Some are recycled or scrap sourced but not all | Not disclosed, R/S, RCOI confirmed per RMI, Recycled, Recycled, Scrap | Recycled, Scrap | RCOI confirmed per RMI, Recycled, Scrap, Recyled/Scrap | RCOI confirmed per RMI | Recycl | RCOI Validated by RMI protocols | Some are recycled/scrap sourced but not all. | Recycled, Scrap and mines | 0 | Recyled/Scrap | R/S | Recycled, Scrap | Recycled, Scrap | Some are recycled/scrap sourced but not all. | R/S | Recycled, Recycled, Scrap and mines | Some are recycled or scrap sourced but not all, Recycled, Scrap | Recyled/Scrap | Recycled | RCOI confirmed per RMI | R/S, Some are recycled or scrap sourced but not all. | Recycled, Scrap and mines | 0 | Recyled/Scrap | R/S | Recycled, Scrap | Recycled, Scrap | Some are recycled/scrap sourced but not all. | RCOI Validated by RMI protocols | Some are recycled/scrap sourced but not all. | Recycled, Scrap and mines | 0 | Recyl</t>
  </si>
  <si>
    <t>Australia, Brazil, Canada, China, India, Indonesia, Japan, Korea, Mozambique, Panama, Recycled/Scrap, Russian Federation | Recycle/Scrap, Canada, Mozambique, Japan, Bolivia, Australia, Indonesia | RCOI confirmed per RMI | R/S | Australia, Brazil, Canada, China, India, Indonesia, Japan, Korea, Mozambique, Panama, Recycled/Scrap, Russian Federation | RCOI confirmed per RMI | Mineral sourcing R/S, Recycled | Recycled/Scrap, Japan, Canada, Indonesia, Australia, Mozambique | Recyled/Scrap | 0 | Recycled, Scrap | Recycle/Scrap, Canada, Mozambique, Japan, Bolivia, Australia, Indonesia | JAPAN; UNKNOWN | Recycled | scrap | Mineral sourcing R/S, Recycled | Recycle/ | L1, R/S | Some are recycled or scrap sourced but not all | Recycle/Scrap, Canada, Mozambique, Japan, Bolivia, Australia, Indonesia | 1-3-1 Kaigandori Minami Okayama city Okayama Japan 702-8506 / East plan in Saitama (Main plant), the North Plant is in Aki | Australia, Brazil, Canada, China, India, Indonesia, Japan, Korea, Mozambique, Panama, Recycled/Scrap, Russian Federation;Australia,Brazil,Canada,China,India,Indonesia,Japan,Panama,Recycled/Scrap,Russian Federation;R/S;Recycle/Scrap, Canada, Mozambique, Ja | Recycle/Scrap, Canada, Mozambique, Japan, Australia, Bolivia, Indonesia | Known Countries from which LBMA Good Delivery List Refiners Source - Recycled Material (Provided by LBMA) | Recycled | Some are recycled/scrap sourced but not all. | Recycled/Scrap | Smelter for further verification with supplier no later than Sept. 1, 20 | Australia,Brazil,Canada,China,India,Indonesia,Japan,Panama,Recycled/Scrap,Russian Federation | Recycled/Scrap | JAPAN | Australia, Brazil, Canada, China, India, Indonesia, Japan, Korea, Mozambique, Panama, Recycled/Scrap, Russian Federation, L1, R/S | Some are recycled or scrap sourced but not all | Recycle/Scrap, Canada, Mozambique, Japan, Bolivia, Australia, Indonesia | | Australia, Brazil, Canada, China, India, Indonesia, Japan, Korea, Mozambique, Panama, Recycled/Scrap, Russian Federation | Recycled/Scrap, Japan, Canada, Indonesia, Australia, Mozambique | L1, R/S | Known Countries from which LBMA Good Delivery List Refin | Recycled/Scrap, Japan, Canada, Indonesia, Australia, Mozambique | Recycled, Scrap</t>
  </si>
  <si>
    <t>Kosaka, Akita</t>
  </si>
  <si>
    <t>RCOI confirmed per RMI | Recycled, from Huckleberry | Some are recyled/scrap sourced but not all. | 0 | Some are recycled or scrap sourced but not all. | Huckleberry | www.responsiblemineralsinitiative.org | according to:  http://www.responsiblemineralsinitiative.org | Recycled | Recycled, from Huckleberry | | Recycled, Scrap, from Huckleberry | Recycled/Scrap | Huckleberry, LR, R/S, RCOI confirmed per RMI, Recycled, Some are recycled or scrap sourced but not all. | Some are recycled or scrap sourced but not all. | Huckleberry, RCOI confirmed per RMI, Recycled, | Huckleberry | JAPAN/ Australia/ CANADA | Canada recycled | RCOI Validated by RMI protocols | Some are recycled/scrap sourced but not all. | Recycled, Scrap, from Huckleberry | 0 | Some are recyled/scrap sourced but not all. | www.responsiblemineralsinitia | Huckleberry, Huckleberry | Huckleberry
recycled | Recycled | Not disclosed | Recycled, from Huckleberry | Some are recycled or scrap sourced but not all., Huckleberry;  Recycled, Huckleberry;scrap, Recycled, Scrap, RCOI Confirmed as per CSFI, Recycled, Sc | Recycled, Scrap, from Huckleberry | Recycled/Scrap, Some are recycled or scrap sourced but not all | Some are recyled/scrap sourced but not all. | Recycled | RCOI confirmed per RMI | LR, R/S, (include recycled), Canada recycled, 0 | Recycled, Scrap, from Huckleberry | 0 | Some are recyled/scrap sourced but not all. | www.responsiblemineralsinitiative.org | LR, R/S | RCOI confirmed per RMI | Recycled, from Huckleberry | www.responsiblemineralsinitiative.org | Some are recycled/scrap s | Some are recycled or scrap sourced but not all.</t>
  </si>
  <si>
    <t>Argentina, Australia, Austria, Belgium, Brazil, Cambodia, Canada, Chile, Colombia, Ecuador, Ethiopia, Germany, Guyana, Hungary, India, Japan, Kazakhstan, Korea, Luxembourg, Malaysia, Mexico, Mongolia, Myanmar, Namibia, Peru, Portugal, Recycled/Scrap, Taiw | Myanmar, Cambodia, Malaysia, Kazakhstan, Portugal, Austria, Mongolia, Luxembourg, Brazil, Korea, Republic of, Guyana, Chile, Laos, Colombia, Ecuador, Argentina, Hungary, Japan, India, Canada, Belgium, Namibia, Taiwan, Peru, Germany, Ethiopia, Russian Fede | RCOI confirmed per RMI | L1, R/S | Mineral sourcing L1, R/S, Canada, recycled | Recycled/Scrap, Canada, Japan, Australia, Mexico, Germany, Chile, Peru, Guyana, Colombia, Ecuador, Brazil, Argentina, India, Austria, Malaysia, Mongolia, Portugal, Cambodia, Hungary, Kazakhstan, Korea, Luxembourg, Myanmar, Namibia, Ethiopia, Belgium, Taiw | Includes CAHRA | Myanmar, Cambodia, Malaysia, Kazakhstan, Portugal, Mongolia, Austria, Luxembourg, Brazil, Guyana, Korea, Republic of, Chile, Laos, Ecuador, Colombia, Argentina, Hungary, Japan, India, Canada, Belgium, Namibia, Taiwan, Peru, Ethiopia, Germany, Russian Fede | Argentina, Australia, Austria, Belgium, Brazil, Cambodia, Canada, Chile, China, Colombia, Ecuador, Egypt, Estonia, France, Germany, Guyana, Hong Kong, Hungary, India, Indonesia, Ireland, Israel, Japan, Kazakhstan, Luxembourg, Malaysia, Mexico, Mongolia, N | Myanmar, Cambodia, Malaysia, Kazakhstan, Portugal, Austria, Mongolia, Luxembourg, Korea, Republic of, Brazil, Guyana, Chile, Laos, Colombia, Ecuador, Argentina, Hungary, Japan, India, Canada, Belgium, Namibia, Taiwan, Peru, Ethiopia, Germany, Russian Fede | JAPAN | Canada recycled, unknown, Canada, recycled, RCOI confirmed as per CFSI, Excludes Covered Countries | Canada, recycled | Canada
recycled | Recycled | L1, R/S | Not disclosed | Mineral sourcing L1, R/S, Canada | recycled | Some are recycled or scrap sourced | Some are recycled or scrap sourced but not all. | Myanmar, Cambodia, Malaysia, Kazakhstan, Portugal, Mongolia, Austria, Luxembourg, Korea, Republic of, Brazil, Guyana, Chile, Laos, Ecuador, Colombia, Argentina, Hungary, Japan, India, Canada, Belgium, Namibia, Taiwan, Peru, Germany, Ethiopia, Russian Fede | Recycled/Scrap, Canada, Japan, Australia, Mexico</t>
  </si>
  <si>
    <t>Gimpo, Gyeonggi-do</t>
  </si>
  <si>
    <t>RCOI confirmed per RMI | Recyled/Scrap | Recycled, Scrap | RCOI confirmed per RMI | Recycled, Scrap | Recycled/Scrap | RCOI confirmed per RMI, Recycled, Scrap | Recycled, Scrap | RCOI confirmed per RMI, Recycled, Scrap, Recyled/Scrap | Not disclosed, Recycle/Scrap | RCOI confirmed per RMI | Recycled, Scrap and mines | Recycled, Scrap | 0 | Korea | Recyled/Scrap | Recycled, Scrap | 0 | Recyled/Scrap | Recyled/Scrap | Korea | R/S | 0 | Recycled or scrap, Recycled, Scrap, Recycled/Scrap, NA, Mine name unknow; not recycled or scrap | Recycled, Scrap | Recycled/Scrap, Recycled, Scrap | Recyled/Scrap | RCOI confirmed per RMI | R/S, 0 | Recycled, Scrap | 0 | Recyled/Scrap | Recyled/Scrap | Korea | Korea | Recyled/Scrap | Recycled, Scrap | 0 | Recyled/Scrap | Recyled/Scrap | Korea | R/S | 0 | Recycled, Scrap</t>
  </si>
  <si>
    <t>Australia, Brazil, China, Germany, Japan, Kazakhstan, Korea, Panama, Recycled/Scrap, Saudi Arabia, South Africa, Taiwan | Recycle/Scrap, Brazil, Korea, Republic of, South Africa, Australia | RCOI confirmed per RMI | R/S | Australia, Brazil, China, Germany, Japan, Kazakhstan, Korea, Panama, Recycled/Scrap, Saudi Arabia, South Africa, Taiwan | RCOI confirmed per RMI | Recycled/Scrap, Korea, Australia, Brazil, South Africa, Japan, China, Kazakhstan, Saudi Arabia | Recyled/Scrap | Recycled, Scrap | Recycle/Scrap, Brazil, Korea, Republic of, South Africa, Australia | UNKNOWN; KOREA, REPUBLIC OF | Recycle/Scrap, Korea, Rep | Recycled/Scrap Only | R/S | Recycled/Scrap | Recycle/Scrap, Korea, Republic of, Brazil, South Africa, Australia | 415-872 Gaekok-ri Wolgok-myeon, Gimpo, Gyongki-do 606-28 Korea | Recycled/Scrap Only | Australia, Brazil, China, Germany, Japan, Kazakhstan, Korea, Panama, Recycle | Recycle/Scrap, Korea, Republic of, Brazil, South Africa, Australia | Australia, Brazil, China, Germany, Japan, Kazakhstan, Korea, Panama, Recycled/Scrap, Saudi Arabia, South Africa, Taiwan;Australia, Brazil, China, Germany, Japan, Panama, Recycled/Scrap, Saudi Arabia, South Africa;R/S;Recycle/Scrap, Korea, Republic of, Bra | R/S | Recyled/Scrap | Recycled/Scrap, Republic Of Korea, Brazil, South Africa, Australia, Republic Of Korea, Japan, Kazakhstan, China, Russia, Saudi Arabia | Recycled/Scrap Only | Recycled/Scrap, Republic Of Korea, Brazil, South Africa, Australia, Republi | Australia, Brazil, China, Germany, Japan, Panama, Recycled/Scrap, Saudi Arabia, South Africa | KOREA, REPUBLIC OF | unknown, Recycled or scrap, Recycled, Scrap, Recycled/Scrap Only | R/S | Mineral sourcing R/S | Recycled, Scrap, NA, Mine location unknow; not recycled or scrap | Australia, Brazil, China, Germany, Japan, Kazakhstan, Korea, Panama, Recycled/Scrap, Saudi Arabia, South Africa, Taiwan, Recycled/Scrap Only, R/S | Recycled/Scrap | Recycle/Scrap, Korea, Republic of, Brazil, South Africa, Australia | 415-872 Gaekok-ri Wol | Australia, Brazil, China, Germany, Japan, Kazakhstan, Korea, Panama, Recycled/Scrap, Saudi Arabia, South Africa, Taiwan | Recycled/Scrap, Korea, Australia, Brazil, South Africa, Japan, China, Kazakhstan, Saudi Arabia | R/S | Recycled/Scrap Only | 0 | Recy | Recycled/Scrap, Korea, Australia, Brazil, South Africa, Japan, China, Kazakhstan, Saudi Arabia | Recycled, Scrap | Recycled/Scrap, Republic Of Korea, Brazil, South Africa, Australia, Republic Of Korea, Japan, Kazakhstan, China, Russia, Saudi Arabia</t>
  </si>
  <si>
    <t>Huangshi,Hubei Sheng</t>
  </si>
  <si>
    <t>Recycled or scrap, More than 80% of gold source coming from recycle &amp; scrap. | 0, Unknown, Unknown, but some recycled/scrap</t>
  </si>
  <si>
    <t>Australia, Belgium, Canada, Chile, China, Hong Kong, Japan, Korea, Malaysia, Mexico, Recycled/Scrap, Singapore, South Africa, Switzerland, United Kingdom, United States, Uzbekistan | Singapore, Hong Kong, United States, Japan, Uzbekistan, United Kingdom, Malaysia, Switzerland, Canada, Belgium, China, Mexico, South Africa, Australia, Chile | Not disclosed per LBMA | China, Australia, Belgium, Canada, Chile, Japan, Malaysia, Mexico, Singapore, South Africa, Switzerland, United Kingdom, United States, Uzbekistan, Hong Kong | Singapore, Hong Kong, United States, Japan, Uzbekistan, United Kingdom, Malaysia, Switzerland, | Singapore, Hong Kong, United States, Japan, Uzbekistan, United Kingdom, Malaysia, Switzerland, Canada, Belgium, China, South Africa, Mexico, Australia, Chile | Australia, Belgium, Canada, Chile, China, Hong Kong, Japan, Korea, Malaysia, Mexico, Recycled/S | Singapore, Hong Kong, United States, Japan, Uzbekistan, United Kingdom, Malaysia, Switzerland, Canada, Belgium, China, South Africa, Mexico, Chile, Australia | Australia, Belgium, Canada, Chile, China, Hong Kong, Japan, Korea, Malaysia, Mexico, Recycled/Scrap, Singapore, South Africa, Switzerland, United Kingdom, United States, Uzbekistan;Singapore, Hong Kong, United States, Japan, Uzbekistan, United Kingdom, Ma | Singapore, China, USA, Japan, Uzbekistan, United Kingdom, Malaysia, Switzerland, Canada, Belgium, Mexico, South Africa, Australia, Chile | Singapore, Hong Kong, United States, Japan, Uzbekistan, United Kingdom, Malaysia, Switzerland, Canada, Belgium, Chin | Singapore, China, USA, Japan, Uzbekistan, United Kingdom, Malaysia, Switzerland, Canada, Belgium, Mexico, South Africa, Australia, Chile | CHINA | Australia, Belgium, Canada, Chile, China, Hong Kong, Japan, Korea, Malaysia, Mexico, Recycled/Scrap, Singapore, South Africa, Switzerland, United Kingdom, United States, Uzbekistan, Singapore, Hong Kong, United States, Japan, Uzbekistan, United Kingdom, M | Australia, Belgium, Canada, Chile, China, Hong Kong, Japan, Korea, Malaysia, Mexico, Recycled/Scrap, Singapore, South Africa, Switzerland, United Kingdom, United States, Uzbekistan | China, Australia, Belgium, Canada, Chile, Japan, Malaysia, Mexico, Singa | China, Australia, Belgium, Canada, Chile, Japan, Malaysia, Mexico, Singapore, South Africa, Switzerland, United Kingdom, United States, Uzbekistan, Hong Kong | Australia, Belgium, Canada, Chile, China, Hong Kong, Japan, Korea, Malaysia, Mexico, Recycled/Scrap, Singapore, South Africa, Switzerland, United Kingdom, United States, Uzbekistan, Australia, Belgium, Canada, Chile, China, Hong Kong, Japan, Malaysia, Mex | Singapore, Hong Kong, United States, Japan, Uzbekistan, United Kingdom, Malaysia, Switzerland, Canada, Belgium, China, Mexico, South Africa, Chile, Australia</t>
  </si>
  <si>
    <t>Chiyoda, Tokyo</t>
  </si>
  <si>
    <t>R/S | Recyled/Scrap | Some are recycled or scrap sourced but not all. | RCOI confirmed per RMI | Recycled and mining not disclosed by supplier | not available | RCOI confirmed per RMI, Recycled, Scrap, Some are recycled or scrap sourced but not all. | Recycled, Scrap | RCOI confirmed per RMI, Recyled/Scrap, Some are recycled or scrap sourced but not all. | R/S | not available | 0 | Some are recyle | Japan | RCOI Validated by RMI protocols | Some are recylced/scrap sourced but not all. | not available | 0 | Some are recyled/scrap sourced but not all. | RCOI confirmed per RMI | Some are recylced/scrap sourced but not all. | Japan | R/S | 0 | not available, Recycled, Scrap | Recyled/Scrap | RCOI confirmed per RMI | R/S, 0 | not available | 0 | Some are recyled/scrap sourced but not all. | RCOI confirmed per RMI | Some are recylced/scrap sourced but not all. | Japan | Japan | RCOI Validated by RMI protocols | Some are recylced/scrap sourced but not all. | not available | 0 | | Recycled, Scrap</t>
  </si>
  <si>
    <t>Argentina, Australia, Austria, Brazil, Canada, Chile, China, Ethiopia, Germany, Guyana, India, Indonesia, Japan, Kazakhstan, Malaysia, Mongolia, Namibia, Niger, Nigeria, Panama, Peru, Poland, Portugal, Recycled/Scrap, Sierra Leone, Turkey, United States | Canada, United States, Japan, Chile, Australia, Peru, Indonesia | Not disclosed per LBMA | Recycled/Scrap, Japan, Australia, Indonesia, Peru, Canada, United States, Chile, Germany, Turkey | Recyled/Scrap | Some are recycled or scrap sourced but not all. | Canada, United States, Japan, Chile, Australia, Peru, Indonesia | RCOI confirmed per RMI | | R/S, LR | Canada, United States, Japan, Chile, Australia, Peru, Indonesia | Excludes Covered Countries | Argentina, Australia, Austria, Brazil, Canada, Chile, China, Ethiopia, Germany, Guyana, India, Indonesia, Japan, Kazakhstan, Malaysia, Mongolia, Namib | Argentina, Australia, Austria, Brazil, Canada, Chile, China, Ethiopia, Germany, Guyana, India, Indonesia, Japan, Kazakhstan, Malaysia, Mongolia, Namibia, Niger, Nigeria, Panama, Peru, Poland, Portugal, Recycled/Scrap, Sierra Leone, Turkey, United States;A | Canada, United States, Japan, Australia, Chile, Peru, Indonesia | R/S, LR | Some are recylced/scrap sourced but not all. | Canada, USA, Japan, Australia, Chile, Peru, Indonesia, Recycled/Scrap, Germany, Turkey | Excludes Covered Countries | Canada, USA, Japan, Australia, Chile, Peru, Indonesia, Recycled/Scrap, Germany, | Argentina, Australia, Austria, Brazil, Canada, Chile, China, Germany, Guyana, India, Indonesia, Japan, Kazakhstan, Malaysia, Mongolia, Namibia, Niger, Nigeria, Panama, Peru, Poland, Portugal, Recycled/Scrap, Turkey, United States of America | Canada, USA, Japan, Australia, Chile, Peru, Indonesia, Recycled/Scrap, Germany, Turkey | JAPAN | Argentina, Australia, Austria, Brazil, Canada, Chile, China, Ethiopia, Germany, Guyana, India, Indonesia, Japan, Kazakhstan, Malaysia, Mongolia, Namibia, Niger, Nigeria, Panama, Peru, Poland, Portugal, Recycled/Scrap, Sierra Leone, Turkey, United States, | Argentina, Australia, Austria, Brazil, Canada, Chile, China, Ethiopia, Germany, Guyana, India, Indonesia, Japan, Kazakhstan, Malaysia, Mongolia, Namibia, Niger, Nigeria, Panama, Peru, Poland, Portugal, Recycled/Scrap, Sierra Leone, Turkey, United States | | Recycled/Scrap, Japan, Australia, Indonesia, Peru, Canada, United States, Chile, Germany, Turkey | Recycled, Scrap</t>
  </si>
  <si>
    <t>See aggregated data below for LBMA Good Delivery Sourcing | RCOI confirmed as per RMI. | 0 | Not disclosed per LBMA | Scrap | according to:  http://www.responsiblemineralsinitiative.org | RCOI confirmed per RMI | Not disclosed by supplier | Not disclosed by supplier | RCOI confirmed as per RMI but not disclosed by LBMA | Approved by LBMA Good Delivery Sourcing, Not disclosed, Not disclosed by supplier, Not disclosed per LBMA, RCOI confirmed per RMI | Not disclosed per LBMA | Not disclosed by | RCOI Validated by RMI protocols | RCOI confirmed as per RMI. | Not disclosed by supplier | 0 | RCOI confirmed as per RMI. | Scrap | Approved by LBMA Good Delivery Sourcing | RCOI confirmed per RMI | Scrap | RCOI confirmed as per RMI. | See aggregated data | Not disclosed by supplier | RCOI confirmed as per RMI but not disclosed by LBMA, Not disclosed per LBMA | RCOI confirmed as per RMI. | RCOI confirmed per RMI | See aggregated data below for LBMA Good Delivery Sourcing, 0, Scrap | Not disclosed by supplier | 0 | RCOI confirmed as per RMI. | Scrap | Approved by LBMA Good Delivery Sourcing | RCOI confirmed per RMI | Scrap | RCOI confirmed as per RMI. | RCOI Validated by RMI protocols | RCOI confirmed as per RMI. | Not disclosed by su | Not disclosed per LBMA | 0, INDONESIA | Recycled or Scrap | Not disclosed per LBMA | Not disclosed | RCOI confirmed as per RMI but not disclosed by LBMA | Not disclosed by supplier | Some are recycled or scrap sourced but not all. | Not disclosed by supplier | Scrap | INDONESIA |</t>
  </si>
  <si>
    <t>Andorra, Australia, Brazil, Canada, Chile, China, Germany, Hong Kong, India, Indonesia, Italy, Japan, Korea, Mexico, Peru, Recycled/Scrap, South Africa, Switzerland, Turkey, United Kingdom, United States | Recycle/Scrap, Turkey, Italy, Mexico, Australia | Not disclosed per LBMA | Recycled/Scrap, Italy, Australia, Mexico, Turkey, Switzerland, Korea | RCOI confirmed as per RMI. | 0 | Not disclosed per LBMA | Recycle/Scrap, Turkey, Italy, Mexico, Australia | ITALY; UNKNOWN | according to:  http://www.responsiblemineralsinitiative.org | Known Countries from which LBMA Good Delivery List Refiners Source - Mined  Material (Provided by LBMA) | RCOI confirmed as per RMI but not disclosed by LBMA | Recycle/Scrap, Turkey, Mexico, Italy, Australia | Arezzo, Italy | Andorra, Australia, Brazil, C | Andorra, Australia, Brazil, Canada, Chile, China, Germany, Hong Kong, India, Indonesia, Italy, Japan, Korea, Mexico, Peru, Recycled/Scrap, South Africa, Switzerland, Turkey, United Kingdom, United States;Andorra, Australia, Brazil, Canada, Chile, China, G | Known Countries from which LBMA Good Delivery List Refiners Source - Mined  Material (Provided by LBMA) | RCOI confirmed as per RMI. | Italy, Recycled/Scrap, Turkey, Mexico, Australia, Switzerland, Republic Of Korea | Recycle/Scrap, Turkey, Mexico, Italy, | Andorra, Australia, Brazil, Canada, Chile, China, Germany, Hong Kong, India, Indonesia, Italy, Japan, Mexico, Peru, Recycled/Scrap, South Africa, Switzerland, Turkey, United Kingdom, United States of America | Italy, Recycled/Scrap, Turkey, Mexico, Australia, Switzerland, Republic Of Korea | ITALY | Andorra, Australia, Brazil, Canada, Chile, China, Germany, Hong Kong, India, Indonesia, Italy, Japan, Korea, Mexico, Peru, Recycled/Scrap, South Africa, Switzerland, Turkey, United Kingdom, United States, Unknown, Known Countries from which LBMA Good Deli | Andorra, Australia, Brazil, Canada, Chile, China, Germany, Hong Kong, India, Indonesia, Italy, Japan, Korea, Mexico, Peru, Recycled/Scrap, South Africa, Switzerland, Turkey, United Kingdom, United States | Recycled/Scrap, Italy, Australia, Mexico, Turkey, | Recycled/Scrap, Italy, Australia, Mexico, Turkey, Switzerland, Korea | Andorra, Australia, Brazil, Canada, Chile, China, Germany, Hong Kong, India, Indonesia, Italy, Japan, Korea, Mexico, Peru, Recycled/Scrap, South Africa, Switzerland, Turkey, United Kingdom, United States, Andorra, Australia, Brazil, Canada, Chile, China,</t>
  </si>
  <si>
    <t>Kunming,Yunnan Sheng</t>
  </si>
  <si>
    <t>Canada, Chile, China, Congo, Democratic Republic of Congo, Japan, Recycled/Scrap | Canada, China, Chile | Not disclosed per LBMA | Recycled/Scrap, China, Canada, Chile, Japan | Canada, China, Chile | Canada, Chile, China, Congo, Democratic Republic of Congo, Japan, Recycled/Scrap | Canada, China, Chile, Recycled/Scrap, Japan | Canada, Chile, China, Congo, Democratic Republic of Congo, Japan, Recycled/Scrap | Recycled/Scrap, China, Canada, Chile, Japan | Canada, China, Chile | Canada, China, Chile;Canada, China, Chile, Recycled/Scrap, Japan;CHINA;No reason to believe sources fro | Canada, Chile, China, Congo, Democratic Republic of Congo, Japan, Recycled/Scrap;Canada, China, Chile;Unknown | Canada, China, Chile, Recycled/Scrap, Japan | Canada, China, Chile | Recycled/Scrap, China, Canada, Chile, Japan | Canada, China, Chile, Recycled/Scrap, Japan | Canada, China, Chile | Canada, China, Chile, Recycled/Scrap, Japan | Recycled/Scrap, China, Ca | CHINA | Canada, Chile, China, Congo, Democratic Republic of Congo, Japan, Recycled/Scrap | Recycled/Scrap, China, Canada, Chile, Japan | Canada, China, Chile, Recycled/Scrap, Japan | Canada, China, Chile | Canada, China, Chile, Recycled/Scrap, Japan | Recycled/Sc | Recycled/Scrap, China, Canada, Chile, Japan | Canada, China, Chile;Canada, China, Chile, Recycled/Scrap, Japan;CHINA;No reason to believe sources from DRC or covered countries;Not disclosed per LBMA;Recycled/Scrap, China, Canada, Chile, Japan;Recycled/Scrap, China, Canada, Chile, Japan, Australia, Br | Canada, China, Chile, Recycled/Scrap, Japan | Canada, Chile, China, Congo, Democratic Republic of Congo, Japan, Recycled/Scrap, Canada, Chile, China, Japan, recycled/scrap, Canada, China, Chile, Canada, China, Chile, Recycled/Scrap, Japan, DRC, Canada, Chile, China, Japan, Recycled/Scrap, Recycled/Sc</t>
  </si>
  <si>
    <t>Biel-Bienne, Bern</t>
  </si>
  <si>
    <t>See aggregated data below for RJC Sourcing | RCOI confirmed as per RMI. | Not disclosed per RJC | RCOI confirmed per RMI | Not disclosed by supplier | Recycled, Scrap | RCOI confirmed as per RMI and disclosed by RJC | Not disclosed by supplier, Not disclosed per RJC, RCOI confirmed per RMI | Not disclosed per RJC | Not disclosed by supplier, RCOI confirmed as per RMI., RCOI confirmed per RMI | See aggre | RCOI confirmed as per RMI and disclosed by RJC | Recycled, Scrap | 0 | RCOI confirmed as per RMI. | RCOI confirmed per RMI | RCOI confirmed as per RMI and disclosed by RJC | See aggregated data below for RJC Sourcing | Recycled/Scrap, Recycled, Scrap | Not disclosed per RJC | RCOI confirmed as per RMI. | RCOI confirmed per RMI | See aggregated data below for RJC Sourcing, Recycled, Scrap | RCOI confirmed as per RMI and disclosed by RJC | Recycled, Scrap | 0 | RCOI confirmed as per RMI. | RCOI confirmed per RMI | RCOI confirmed as per RMI and disclosed by RJC | RCOI confirmed as per RMI and disclosed by RJC | Recycled, Scrap | 0 | RCOI confirmed as per RMI. | RCOI confirmed per RMI | RCOI | Not disclosed per RJC | 0, No information, Not disclosed by supplier, Not disclosed per RJC, RCOI confirmed as per RMI., RCOI confirmed per RMI, Recycled, Scrap, Recycled, Scrap | RCOI confirmed as per RMI and disclosed by RJC, See aggregated data below for RJC Sourcing, SWITZER</t>
  </si>
  <si>
    <t>Andorra, Australia, Canada, Chile, China, Germany, Italy, Japan, Recycled/Scrap, Russian Federation, Switzerland | Recycle/Scrap, Australia, Switzerland, Germany | R/S | Recycled/Scrap, Switzerland, Australia, Germany, Canada | RCOI confirmed as per RMI. | Not disclosed per RJC | Recycle/Scrap, Australia, Switzerland, Germany | UNKNOWN; SWITZERLAND | RCOI confirmed per RMI | Mineral sourcing not disclosed by RJC | Andorra | R/S (RJC RCOI data) | RCOI confirmed as per RMI and disclosed by RJC | Recycle/Scrap, Australia, Switzerland, Germany | Recycled/Scrap Only | Andorra, Australia, Canada, Chile, China, Germany, Italy, Japan, Recycled/Scrap, Russian Federation, Switzerland | Andorra, Australia, Canada, Chile, China, Germany, Italy, Japan, Recycled/Scrap, Russian Federation, Switzerland;Recycle/Scrap, Australia, Switzerland, Germany;Unknown | R/S (RJC RCOI data) | RCOI confirmed as per RMI and disclosed by RJC | Recycled/Scrap, Australia, Switzerland, Germany, Canada | Smelter for further verification with supplier no later than Sept. 1, 2013 | Recycled/Scrap, Australia, Switzerland, Germany, | SWITZERLAND | Recycled/Scrap Only, unknown, Mineral sourcing R/S | Andorra, Australia, Canada, Chile, China, Germany, Italy, Japan, Recycled/Scrap, Russian Federation, Switzerland, Unknown, Not disclosed per RJC | RCOI confirmed as per RMI. | RCOI confirmed per RMI, R/S (RJC RCOI data) | RCOI confirmed as per RMI and dis | Andorra, Australia, Canada, Chile, China, Germany, Italy, Japan, Recycled/Scrap, Russian Federation, Switzerland | Recycled/Scrap, Switzerland, Australia, Germany, Canada | R/S (RJC RCOI data) | 0 | Recycled/Scrap, Australia, Switzerland, Germany, Canada | Recycled/Scrap, Switzerland, Australia, Germany, Canada | Not disclosed per RJC | Recycled/Scrap, Australia, Switzerland, Germany, Canada | Andorra, Australia, Canada, Chile, China, Germany, Italy, Japan, Recycled/Scrap, Russian Federation, Switzerland, Andorra, Australia, Canada, Chile, China, Germany, Italy, Japan, Russia, Switzerland, Recycled/Scrap, Australia, Canada, Germany, Switzerland</t>
  </si>
  <si>
    <t>Montréal, Quebec</t>
  </si>
  <si>
    <t>See aggregated data below for LBMA Good Delivery Sourcing | RCOI confirmed as per RMI. | 0 | Not disclosed per LBMA | RCOI confirmed per RMI | Not disclosed by supplier | Not disclosed by supplier | RCOI confirmed as per RMI but not disclosed by LBMA | Approved by LBMA Good Delivery Sourcing, Not disclosed by supplier, Not disclosed per LBMA, RCOI confirmed per RMI | Not disclosed per LBMA | Not disclosed by supplier, RCOI | (include recycled) | RCOI Validated by RMI protocols | RCOI confirmed as per RMI. | Not disclosed by supplier | 0 | RCOI confirmed as per RMI. | Approved by LBMA Good Delivery Sourcing | RCOI confirmed per RMI | Indonesia | RCOI confirmed as per RMI. | (i | Not disclosed per LBMA, Raw material is sourced from multiple conflict-free mines globally. Industry standard traceability schemes and other information sources are utilzed. Names and locations of all mines are disclosed to the auditor during the CSI audi | Not disclosed by supplier | RCOI confirmed as per RMI but not disclosed by LBMA, Not disclosed per LBMA | RCOI confirmed as per RMI. | RCOI confirmed per RMI | See aggregated data below for LBMA Good Delivery Sourcing | Not disclosed by supplier | 0 | RCOI confirmed as per RMI. | Approved by LBMA Good Delivery Sourcing | RCOI confirmed per RMI | Indonesia | RCOI confirmed as per RMI. | (include recycled) | Scrap | (include recycled) | RCOI Validated by RMI protocols | RC | Not disclosed per LBMA</t>
  </si>
  <si>
    <t>Andorra, Argentina, Australia, Bolivia (Plurinational State of), Brazil, Canada, Chile, China, Congo, Democratic Republic of Congo, Germany, India, Indonesia, Japan, Korea, Mexico, Peru, Portugal, Recycled/Scrap, Spain, Switzerland, United States, Zambia | DRC- Congo (Kinshasa), Argentina, United States, Japan, Zambia, Switzerland, Canada, China, Australia, Chile, Peru, Germany, Indonesia | Not disclosed per LBMA | Recycled/Scrap, Canada, Japan, Peru, Indonesia, Germany, China, Chile, Australia, Switzerland, Zambia, Argentina, United States, Brazil, Democratic Republic of Congo | RCOI confirmed as per RMI. | 0 | Not disclosed per LBMA | DRC- Congo (Kinshasa), Argent | Known Countries from which LBMA Good Delivery List Refiners Source - Mined  Material (Provided by LBMA) | RCOI confirmed as per RMI but not disclosed by LBMA | Montréal, Quebec, Canada | Andorra, Argentina, Australia, Bolivia (Plurinational State of), Bra | DRC- Congo (Kinshasa), Argentina, United States, Japan, Zambia, Switzerland, Canada, China, Chile, Australia, Peru, Germany, Indonesia | Andorra, Argentina, Australia, Bolivia (Plurinational State of), Brazil, Canada, Chile, China, Congo, Democratic Republic of Congo, Germany, India, Indonesia, Japan, Korea, Mexico, Peru, Portugal, Recycled/Scrap, Spain, Switzerland, United States, Zambia; | Known Countries from which LBMA Good Delivery List Refiners Source - Mined  Material (Provided by LBMA) | RCOI confirmed as per RMI. | Recycled/Scrap, Canada, Chile, Peru, USA, China, Japan, Brazil, Australia, Germany, DRC or an adjoining country (Covered | Andorra, Argentina, Australia, Bolivia (Plurinational State of), Brazil, Canada, Chile, China, Democratic Republic of the Congo, Germany, India, Indonesia, Japan, Mexico, Peru, Portugal, Recycled/Scrap, Spain, Switzerland, United States of America, Zambia | Recycled/Scrap, Canada, Chile, Peru, USA, China, Japan, Brazil, Australia, Germany, DRC or an adjoining country (Covered Countries), Argentina, Zambia, Switzerland, Indonesia, Bolivia | CANADA | Canada, China, Japan, Brazil, Australia, Chile, Peru, Germany, unknown, Not disclosed per LBMA, RCOI confirmed as per RMI but not disclosed by LBMA, recycle;scrap, Confidential | Not disclosed per LBMA | Various regions around the globe not including the | Andorra, Argentina, Australia, Bolivia (Plurinational State of), Brazil, Canada, Chile, China, Congo, Democratic Republic of Congo, Germany, India, Indonesia, Japan, Korea, Mexico, Peru, Portugal, Recycled/Scrap, Spain, Switzerland, United States, Zambia, | Recycled/Scrap, Canada, Japan, Peru, Indonesia, Germany, China, Chile, Australia, Switzerland, Zambia, Argentina, United States, Brazil, Democratic Republic of Congo</t>
  </si>
  <si>
    <t>Nacozari,Sonora</t>
  </si>
  <si>
    <t>Caridad Mines</t>
  </si>
  <si>
    <t>Chile, China, Germany, Japan, Korea, Mexico, Recycled/Scrap | China, Japan, Korea, Republic of, Mexico, Bolivia, Chile | Not disclosed per LBMA | Recycled/Scrap, Mexico, China, Japan, Korea, Chile, Germany | China, Japan, Korea, Republic of, Mexico, Bolivia, Chile | Japan, China, Korea, Republic of, Mexico, Chile, Bolivia | Chile, China, Germany, Japan, Korea, Mexico, Recycled/Scrap | Chile, Mexico | Chile, China, Germany, Japan, Korea, Mexico, Recycled/Scrap | Recycled/Scrap, Mexico, China, Japan, Korea, Chile, Germany | China, Japan, Korea, Republic of, Mexico, Bolivia, Chile | Japan, China, Korea, Republic of, Mexico, Chile, Bolivia | Chile, Mexico | Japan, China, Korea, Republic of, Mexico, Chile, Bolivia | Chile, China, Germany, Japan, Korea, Mexico, Recycled/Scrap;Japan, China, Korea, Republic of, Mexico, Bolivia, Chile;Unknown | Chile, Mexico, China, Japan, Republic Of Korea, Bolivia,  Germany, Recycled/Scrap | Smelter for further verification with supplier no later than Sept. 1, 2013 | Chile, Mexico, China, Japan, Republic Of Korea, Bolivia,  Germany, Recycled/Scrap | China, Jap | MEXICO | Excludes Covered Countries, unknown | Chile, China, Germany, Japan, Korea, Mexico, Recycled/Scrap | Recycled/Scrap, Mexico, China, Japan, Korea, Chile, Germany | Chile, Mexico, China, Japan, Republic Of Korea, Bolivia,  Germany, Recycled/Scrap | Sweden, Canada, Philippines, China, Brazil, Ita | Recycled/Scrap, Mexico, China, Japan, Korea, Chile, Germany | Chile, Mexico, China, Japan, Republic Of Korea, Bolivia,  Germany, Recycled/Scrap;Does not source from DRC or covered countries;Japan, China, Korea, Republic of, Mexico, Bolivia, Chile;Japan, China, Korea, Republic of, Mexico, Chile, Bolivia;MEXICO;Recycl | Japan, China, Korea, Republic of, Mexico, Bolivia, Chile | Chile, Mexico, China, Japan, Republic Of Korea, Bolivia,  Germany, Recycled/Scrap</t>
  </si>
  <si>
    <t>See aggregated data below for LBMA Good Delivery Sourcing and RJC Sourcing | RCOI confirmed as per RMI. | 0 | Not disclosed per LBMA | according to:  http://www.responsiblemineralsinitiative.org | RCOI confirmed per RMI | Not disclosed by supplier | Recycled, Scrap | RCOI confirmed as per RMI but not disclosed by LBMA | Approved by LBMA Good Delivery Sourcing, Not disclosed, Not disclosed by supplier, Not disclosed per LBMA, RCOI confirmed per RMI | Not disclosed per LBMA | Not disclosed by supplier, | RCOI Validated by RMI protocols | RCOI confirmed as per RMI. | Recycled, Scrap | 0 | RCOI confirmed as per RMI. | Approved by LBMA Good Delivery Sourcing | RCOI confirmed per RMI | RCOI confirmed as per RMI. | See aggregated data below for LBMA Good Deliv | Not disclosed per LBMA/RJC | RCOI confirmed as per RMI. | RCOI confirmed per RMI | See aggregated data below for LBMA Good Delivery Sourcing and RJC Sourcing, Recycled, Scrap | RCOI confirmed as per RMI but not disclosed by LBMA, 0 | Recycled, Scrap | 0 | RCOI confirmed as per RMI. | Approved by LBMA Good Delivery Sourcing | RCOI confirmed per RMI | RCOI confirmed as per RMI. | RCOI Validated by RMI protocols | RCOI confirmed as per RMI. | Recycled, Scrap | 0 | RCOI confirmed as per R | Not disclosed per LBMA | 0, GERMANY, NA, No information, Not disclosed by supplier, Not disclosed per LBMA, Not disclosed per LBMA/RJC, Not disclosed per RJC/LBMA, RCOI confirmed as per RMI., RCOI confirmed per RMI, RCOI confirmed per RMI | Not disclosed by supplier | Sourced fro</t>
  </si>
  <si>
    <t>Andorra, Australia, Brazil, Canada, Chile, China, Finland, Germany, Indonesia, Ireland, Japan, Mexico, Peru, Recycled/Scrap, Sweden, Switzerland, Thailand | China, Japan, Brazil, Australia, Chile, Peru, Germany | Not disclosed per RJC | Recycled/Scrap, Germany, Chile, China, Australia, Japan, Brazil, Peru, Sweden, Canada, Thailand, Finland, Indonesia, Ireland, Mexico | RCOI confirmed as per RMI. | 0 | Not disclosed per LBMA | Japan, China, Brazil, Australia, Chile, Peru, Germany | GERMAN | Known Countries from which LBMA Good Delivery List Refiners Source - Mined  Material (Provided by LBMA) | RCOI confirmed as per RMI but not disclosed by LBMA | Japan, China, Brazil, Chile, Australia, Peru, Germany | Pforzheim, Baden-Württemberg, Germany | | China, Japan, Brazil, Chile, Australia, Peru, Germany | Andorra, Australia, Brazil, Canada, Chile, China, Finland, Germany, Indonesia, Ireland, Japan, Mexico, Peru, Recycled/Scrap, Sweden, Switzerland, Thailand;CC, DRC, R/S, HR, LR;Japan, China, Brazil, Australia, Chile, Peru, Germany;UNKNOWN | Japan, China, Brazil, Chile, Australia, Peru, Germany | Known Countries from which LBMA Good Delivery List Refiners Source - Mined  Material (Provided by LBMA) | RCOI confirmed as per RMI. | Canada, Sweden, Ireland, China, Finland, Indonesia, Recycled/Scrap, Japan, Brazil, Chile, Australia, Peru, Germany, Mexi | Canada, Sweden, Ireland, China, Finland, Indonesia, Recycled/Scrap, Japan, Brazil, Chile, Australia, Peru, Germany, Mexico, Thailand, Russia | GERMANY | Andorra, Australia, Brazil, Canada, Chile, China, Finland, Germany, Indonesia, Ireland, Japan, Mexico, Peru, Recycled/Scrap, Sweden, Switzerland, Thailand, Unknown, Not disclosed per LBMA/RJC | RCOI confirmed as per RMI. | RCOI confirmed per RMI, Known Co | Andorra, Australia, Brazil, Canada, Chile, China, Finland, Germany, Indonesia, Ireland, Japan, Mexico, Peru, Recycled/Scrap, Sweden, Switzerland, Thailand | Recycled/Scrap, Germany, Chile, China, Australia, Japan, Brazil, Peru, Sweden, Canada, Thailand, F | Recycled/Scrap, Germany, Chile, China, Australia, Japan, Brazil, Peru, Sweden, Canada, Thailand, Finland, Indonesia, Ireland, Mexico | Not disclosed per LBMA | Andorra, Australia, Brazil, Canada, Chile, China, Finland, Germany, Indonesia, Ireland, Japan, Mexico, Peru, Recycled/Scrap, Sweden, Switzerland, Thailand, Andorra, Australia, Brazil, Canada, Chile, China, Finland, Germany, Indonesia, Ireland, Japan, Mexi</t>
  </si>
  <si>
    <t>Skelleftehamn, Västerbottens län [SE-24]</t>
  </si>
  <si>
    <t>RCOI confirmed per RMI | Not disclosed by supplier | RCOI confirmed as per RMI. | 0 | Not disclosed per LBMA | according to:  http://www.responsiblemineralsinitiative.org | Not disclosed by supplier | RCOI confirmed per RMI | Not disclosed by supplier | RCOI confirmed as per RMI but not disclosed by LBMA | Approved by LBMA Good Delivery Sourcing, Not disclosed, Not disclosed by supplier, Not disclosed per LBMA, RCOI confirmed per RMI | Not disclosed per LBMA | Not disclosed by | RCOI Validated by RMI protocols | RCOI confirmed as per RMI. | Not disclosed by supplier | 0 | RCOI confirmed as per RMI. | Approved by LBMA Good Delivery Sourcing | RCOI confirmed per RMI | Not disclosed by supplier | RCOI confirmed as per RMI. | See agg | Not disclosed by supplier | RCOI confirmed as per RMI but not disclosed by LBMA, Not disclosed per LBMA | RCOI confirmed as per RMI. | RCOI confirmed per RMI | See aggregated data below for LBMA Good Delivery Sourcing, 0 | Not disclosed by supplier | 0 | RCOI confirmed as per RMI. | Approved by LBMA Good Delivery Sourcing | RCOI confirmed per RMI | Not disclosed by supplier | RCOI confirmed as per RMI. | RCOI Validated by RMI protocols | RCOI confirmed as per RMI. | Not dis | Not disclosed per LBMA | 0, JAPAN | Boliben | Not disclosed by supplier | Not disclosed per LBMA | Not disclosed | RCOI confirmed as per RMI but not disclosed by LBMA | Some are recycled or scrap sourced but not all. | Not disclosed by supplier | JAPAN | Boliben | RCOI confirmed</t>
  </si>
  <si>
    <t>Australia, Brazil, Canada, China, Finland, Germany, Indonesia, Ireland, Italy, Japan, Lithuania, Panama, Philippines, Recycled/Scrap, Singapore, South Africa, Sweden, Switzerland | Canada, Sweden, Ireland, China, Finland, Indonesia | RCOI confirmed per RMI | Not disclosed per LBMA | Australia, Brazil, Canada, China, Finland, Germany, Indonesia, Ireland, Italy, Japan, Lithuania, Panama, Philippines, Recycled/Scrap, Singapore, South Africa, Sweden, Switzerland | RCOI confirmed per RMI | Mineral sourcing not disclosed per LBMA, Not disclosed by supplier | Recycled/Scrap, Sweden, China, Finland, Ireland, Indonesia, Canada, Philippines, Japan, Brazil, Italy | RCOI confirmed as per RMI. | 0 | Not disclosed per LBMA | Canada, Sweden, China, Ireland, Finland, Indonesia | SWEDEN; UNKNOWN | according to:  http:// | Known Countries from which LBMA Good Delivery List Refiners Source - Mined  Material (Provided by LBMA) | RCOI confirmed as per RMI but not disclosed by LBMA | Canada, Sweden, Ireland, China, Finland, Indonesia | Skelleftehamn, Skellefteå Municipality, Vä | Australia, Brazil, Canada, China, Finland, Germany, Indonesia, Ireland, Italy, Japan, Lithuania, Panama, Philippines, Recycled/Scrap, Singapore, South Africa, Sweden, Switzerland;Australia,Brazil,Canada,China,Finland,Germany,Indonesia,Ireland,Italy,Japan, | Known Countries from which LBMA Good Delivery List Refiners Source - Mined  Material (Provided by LBMA) | RCOI confirmed as per RMI. | Sweden, Canada, Philippines, China, Brazil, Italy, Indonesia, Ireland, Finland, Recycled/Scrap, Japan | Canada, Sweden, | Australia,Brazil,Canada,China,Finland,Germany,Indonesia,Ireland,Italy,Japan,Lithuania,Panama,Philippines,Recycled/Scrap,Singapore,South Africa,Sweden,Switzerland | Sweden, Canada, Philippines, China, Brazil, Italy, Indonesia, Ireland, Finland, Recycled/Scrap, Japan | SWEDEN | Australia, Brazil, Canada, China, Finland, Germany, Indonesia, Ireland, Italy, Japan, Lithuania, Panama, Philippines, Recycled/Scrap, Singapore, South Africa, Sweden, Switzerland, Unknown, Known Countries from which LBMA Good Delivery List Refiners Source | Australia, Brazil, Canada, China, Finland, Germany, Indonesia, Ireland, Italy, Japan, Lithuania, Panama, Philippines, Recycled/Scrap, Singapore, South Africa, Sweden, Switzerland | Recycled/Scrap, Sweden, China, Finland, Ireland, Indonesia, Canada, Philip | Recycled/Scrap, Sweden, China, Finland, Ireland, Indonesia, Canada, Philippines, Japan, Brazil, Italy | Australia, Brazil, Canada, China, Finland, Germany, Indonesia, Ireland, Italy, Japan, Lithuania, Panama, Philippines, Recycled/Scrap, Singapore, South Africa, Sweden, Switzerland, Australia, Brazil, Canada, China, Finland, Germany, Indonesia, Ireland, Ita</t>
  </si>
  <si>
    <t>Quezon City, Rizal</t>
  </si>
  <si>
    <t>See aggregated data below for LBMA Good Delivery Sourcing | RCOI confirmed as per RMI. | RCOI confirmed per RMI | Not disclosed by supplier | Various mines + recycled + scrap | RCOI confirmed as per RMI but not disclosed by LBMA | Approved by LBMA Good Delivery Sourcing, Not disclosed by supplier, Not disclosed per LBMA, RCOI confirmed per RMI | Not disclosed per LBMA | Not disclosed by supplie | RCOI confirmed as per RMI. | 0 | RCOI confirmed as per RMI. | Approved by LBMA Good Delivery Sourcing | RCOI confirmed per RMI | RCOI confirmed as per RMI. | See aggregated data below for LBMA Good Delivery Sourcing | Not disclosed | From various mines + recycled + scrap | Not disclosed per LBMA, RCOI confirmed as per RMI but not disclosed by LBMA, Not disclosed by supplier, Mine name unknow; not recycled or scrap | Not disclosed per LBMA | RCOI confirmed as per RMI. | RCOI confirmed per RMI | See aggregated data below for LBMA Good Delivery Sourcing, Various mines + recycled + scrap | RCOI confirmed as per RMI but not disclosed by LBMA | 0 | RCOI confirmed as per RMI. | Approved by LBMA Good Delivery Sourcing | RCOI confirmed per RMI | RCOI confirmed as per RMI. | RCOI confirmed as per RMI. | 0 | RCOI confirmed as per RMI. | Approved by LBMA Good Delivery Sourcing | RCOI confirmed per RMI | Not disclosed per LBMA | 0, No information, Not disclosed by supplier, Not disclosed per LBMA, PERU | From various mines + recycled + scrap | Not disclosed per LBMA | Not disclosed | RCOI confirmed as per RMI but not disclosed by LBMA | Some are recycled or scrap sourced but not</t>
  </si>
  <si>
    <t>Australia, Brazil, Canada, Chile, China, Finland, Germany, Hong Kong, India, Indonesia, Ireland, Italy, Japan, Mexico, Peru, Philippines, Recycled/Scrap, Sweden, Thailand, United States | Canada, China, Philippines, Brazil, Italy, Indonesia | Not disclosed per LBMA | Recycled/Scrap, Philippines, Italy, China, Brazil, Canada, Indonesia, Germany, Japan, United States, India, Peru | RCOI confirmed as per RMI. | Canada, Philippines, China, Brazil, Italy, Indonesia | PHILIPPINES; ITALY; UNKNOWN | Canada, China, Philippines | Known Countries from which LBMA Good Delivery List Refiners Source - Mined  Material (Provided by LBMA) | RCOI confirmed as per RMI but not disclosed by LBMA | Canada, Philippines, China, Brazil, Italy, Indonesia | A. Mabini St. cor. P. Ocampo St., Malate | Canada, Philippines, China, Brazil, Italy, Indonesia | Australia, Brazil, Canada, Chile, China, Finland, Germany, Hong Kong, India, Indonesia, Ireland, Italy, Japan, Mexico, Peru, Philippines, Recycled/Scrap, Sweden, Thailand, United States;Australia, Brazil, Canada, Chile, China, Finland, Germany, Hong Kong, | Known Countries from which LBMA Good Delivery List Refiners Source - Mined  Material (Provided by LBMA) | RCOI confirmed as per RMI. | Italy, Philippines, Canada, China, Brazil, Indonesia, Recycled/Scrap, USA, Japan, Germany, India, Peru | Canada, Philipp | Australia, Brazil, Canada, Chile, China, Finland, Germany, Hong Kong, India, Indonesia, Ireland, Italy, Japan, Mexico, Peru, Philippines, Recycled/Scrap, Sweden, Thailand, United States of America | PHILIPPINES | Recycle/Scrap, Canada, Hong Kong, United States, China, Japan, Brazil, Germany, Indonesia, unknown, Excludes Covered Countries | Not disclosed per LBMA | Not disclosed | Mineral sourcing not disclosed per LBMA, from various mines + recycled + scrap | Recy | Australia, Brazil, Canada, Chile, China, Finland, Germany, Hong Kong, India, Indonesia, Ireland, Italy, Japan, Mexico, Peru, Philippines, Recycled/Scrap, Sweden, Thailand, United States, Unknown, Not disclosed per LBMA | RCOI confirmed as per RMI. | RCOI | Australia, Brazil, Canada, Chile, China, Finland, Germany, Hong Kong, India, Indonesia, Ireland, Italy, Japan, Mexico, Peru, Philippines, Recycled/Scrap, Sweden, Thailand, United States | Recycled/Scrap, Philippines, Italy, China, Brazil, Canada, Indonesi | Recycled/Scrap, Philippines, Italy, China, Brazil, Canada, Indonesia, Germany, Japan, United States, India, Peru | Italy, Philippines, Canada, China, Brazil, Indonesia, Recycled/Scrap, USA, Japan, Germany, India, Peru | Australia, Brazil, Canada, Chile, China, Finland, Germany, Hong Kong, India, Indonesia, Ireland, Italy, Japan, Mexico, Peru, Philippines, Recycled/Scrap, Sweden, Thailand, United States, Australia, Brazil, Canada, Chile, China, Finland, Germany, Hong Kong</t>
  </si>
  <si>
    <t>Hamburg, Hamburg</t>
  </si>
  <si>
    <t>RCOI confirmed per RMI | Not disclosed by supplier | RCOI confirmed as per RMI. | 0 | Not disclosed per LBMA | according to:  http://www.responsiblemineralsinitiative.org | Not disclosed by supplier | RCOI confirmed per RMI | Not disclosed by supplier | RCOI confirmed as per RMI but not disclosed by LBMA | Approved by LBMA Good Delivery Sourcing, Not disclosed, Not disclosed by supplier, Not disclosed per LBMA, RCOI confirmed per RMI | Not disclosed per LBMA | Not disclosed by | RCOI Validated by RMI protocols | RCOI confirmed as per RMI. | Not disclosed by supplier | 0 | RCOI confirmed as per RMI. | Approved by LBMA Good Delivery Sourcing | RCOI confirmed per RMI | Not disclosed by supplier | RCOI confirmed as per RMI. | See agg | Not disclosed per LBMA, RCOI confirmed as per RMI but not disclosed by LBMA, Recycled or scrap, recycled, scrap | Not disclosed | Not disclosed by supplier | Germany, recycled, scrap | Not disclosed per LBMA | Recycled or Scrap, Mine name unknow; not recy | Not disclosed by supplier | RCOI confirmed as per RMI but not disclosed by LBMA, Not disclosed per LBMA | RCOI confirmed as per RMI. | RCOI confirmed per RMI | See aggregated data below for LBMA Good Delivery Sourcing, 0 | Not disclosed by supplier | 0 | RCOI confirmed as per RMI. | Approved by LBMA Good Delivery Sourcing | RCOI confirmed per RMI | Not disclosed by supplier | RCOI confirmed as per RMI. | RCOI Validated by RMI protocols | RCOI confirmed as per RMI. | Not dis | Not disclosed per LBMA | 0, BRAZIL | Recycled or Scrap | Not disclosed by supplier | Not disclosed per LBMA | Not disclosed | RCOI confirmed as per RMI but not disclosed by LBMA | Some are recycled or scrap sourced but not all. | Not disclosed by supplier | BRAZIL | Recycled or S</t>
  </si>
  <si>
    <t>Andorra, Australia, Bermuda, Brazil, Bulgaria, Canada, Chile, China, Georgia, Germany, Hong Kong, Indonesia, Japan, Korea, Malaysia, Mexico, Peru, Philippines, Recycled/Scrap, Turkey, United States, Uzbekistan | Recycle/Scrap, Canada, Hong Kong, United States, Japan, China, Brazil, Germany, Indonesia | RCOI confirmed per RMI | Not disclosed per LBMA | Andorra, Australia, Bermuda, Brazil, Bulgaria, Canada, Chile, China, Georgia, Germany, Hong Kong, Indonesia, Japan, Korea, Malaysia, Mexico, Peru, Philippines, Recycled/Scrap, Turkey, United States, Uzbekistan | RCOI confirmed per RMI | Mineral sourcing not disclosed per LBMA, Not disclosed by supplier | Recycled/Scrap, Germany, Brazil, China, Canada, Indonesia, United States, Japan, Peru, Chile, Bulgaria, Turkey, Australia, Bermuda, Malaysia, Uzbekistan, Korea, Hong Kong | RCOI confirmed as per RMI. | 0 | Not disclosed per LBMA | Recycle/Scrap, Canada, H | Recycle/Scrap, Canada, Hong Kong, United States, China, Japan, Brazil, Germany, Indonesia | Andorra, Australia, Bermuda, Brazil, Bulgaria, Canada, Chile, China, Georgia, Germany, Hong Kong, Indonesia, Japan, Korea, Malaysia, Mexico, Peru, Philippines, Recycled/Scrap, Turkey, United States, Uzbekistan;Andorra, Australia, Brazil, Bulgaria, Canada, | Known Countries from which LBMA Good Delivery List Refiners Source - Mined  Material (Provided by LBMA) | RCOI confirmed as per RMI. | Canada, China, USA, Uzbekistan, Malaysia, Bermuda, Australia, Chile, Peru, Indonesia, Brazil, Bulgaria, Recycled/Scrap, | Andorra, Australia, Brazil, Bulgaria, Canada, Chile, China, Georgia, Germany, Hong Kong, Indonesia, Japan, Malaysia, Mexico, Peru, Philippines, Recycled/Scrap, Turkey, United States of America, Uzbekistan | GERMANY | Canada, Hong Kong, United States, China, Uzbekistan, Malaysia, Bermuda, Australia, Chile, Peru, Indonesia, unknown, Not disclosed per LBMA, RCOI confirmed as per RMI but not disclosed by LBMA, Recycled or scrap, recycled, scrap | Not disclosed per LBMA | | Andorra, Australia, Bermuda, Brazil, Bulgaria, Canada, Chile, China, Georgia, Germany, Hong Kong, Indonesia, Japan, Korea, Malaysia, Mexico, Peru, Philippines, Recycled/Scrap, Turkey, United States, Uzbekistan, Unknown, Known Countries from which LBMA Goo | Andorra, Australia, Bermuda, Brazil, Bulgaria, Canada, Chile, China, Georgia, Germany, Hong Kong, Indonesia, Japan, Korea, Malaysia, Mexico, Peru, Philippines, Recycled/Scrap, Turkey, United States, Uzbekistan | Recycled/Scrap, Germany, Brazil, China, Can | Recycled/Scrap, Germany, Brazil, China, Canada, Indonesia, United States, Japan, Peru, Chile, Bulgaria, Turkey, Australia, Bermuda, Malaysia, Uzbekistan, Korea, Hong Kong | Canada, China, USA, Uzbekistan, Malaysia, Bermuda, Australia, Chile, Peru, Indonesia, Brazil, Bulgaria, Recycled/Scrap, Japan, Germany, Germany, Turkey, Republic Of Korea, DRC or an adjoining country (Covered Countries) | Andorra, Australia, Bermuda, Brazil, Bulgaria, Canada, Chile, China, Georgia, Germany, Hong Kong, Indonesia, Japan, Korea, Malaysia, Mexico, Peru, Philippines, Recycled/Scrap, Turkey, United States, Uzbekistan, Canada, China, USA, Uzbekistan, Malaysia, Be</t>
  </si>
  <si>
    <t>Istanbul,İstanbul</t>
  </si>
  <si>
    <t>Australia, Brazil, Indonesia, Korea, Recycled/Scrap, Turkey, United States | Turkey, Brazil, Australia, Indonesia | Not disclosed per LBMA | Recycled/Scrap, Turkey, Brazil, Australia, Indonesia, Korea, United States | Turkey, Brazil, Australia, Indonesia | Australia, Brazil, Indonesia, Korea, Recycled/Scrap, Turkey, United States | Turkey, Brazil, Australia, Indonesia, Republic Of Korea, Recyc | Australia, Brazil, Indonesia, Korea, Recycled/Scrap, Turkey, United States | Recycled/Scrap, Turkey, Brazil, Australia, Indonesia, Korea, United States | Turkey, Brazil, Australia, Indonesia | No reason to believe sources from DRC or covered countries;Not | Australia, Brazil, Indonesia, Korea, Recycled/Scrap, Turkey, United States;Turkey, Brazil, Australia, Indonesia;Unknown | Turkey, Brazil, Australia, Indonesia, Republic Of Korea, Recycled/Scrap, USA | Turkey, Brazil, Australia, Indonesia | Recycled/Scrap, Turkey, Brazil, Australia, Indonesia, Korea, United States | Turkey, Brazil, Australia, Indonesia, Republic Of Korea, Rec | TURKEY | Excludes Covered Countries | Australia, Brazil, Indonesia, Korea, Recycled/Scrap, Turkey, United States | Recycled/Scrap, Turkey, Brazil, Australia, Indonesia, Korea, United States | Turkey, Brazil, Australia, Indonesia, Republic Of Korea, Recycled/Scrap, USA | Recycled/Scrap, Turkey | Recycled/Scrap, Turkey, Brazil, Australia, Indonesia, Korea, United States | No reason to believe sources from DRC or covered countries;Not disclosed per LBMA;Recycled/Scrap, Turkey, Brazil, Australia, Indonesia, Korea, United States;Recycled/Scrap, Turkey, Brazil, Australia, Indonesia, Korea, United States, Japan, Argentina, Aust | Turkey, Brazil, Australia, Indonesia, Republic Of Korea, Recycled/Scrap, USA</t>
  </si>
  <si>
    <t>Tamura, Fukushima</t>
  </si>
  <si>
    <t>R/S | recycled | Recyled/Scrap | 0 | Recycled, Scrap | Asaka Riken Co., Ltd. | Recycled | Not disclosed | recycled | RCOI confirmed per RMI | Recycled, Scrap | Recycled/Scrap | R/S, RCOI confirmed per RMI, Recycled, Recycled, Scrap, scrap | Recycled, Scrap | RCOI confirmed per RMI, Recycled, Scrap, Recyled/Scrap, scrap | PT TIMAH | R/S | Recycled | Recycled, Scrap | 0 | Recyled/Scrap | Asaka Ri | Japan | RCOI Validated by RMI protocols | Recyled/Scrap | Recycled, Scrap | 0 | Recyled/Scrap | Asaka Riken Co., Ltd. | R/S | recycled | Asaka Riken Co., Ltd. | Recyled/Scrap | Japan | scrap | R/S | Asaka Riken Co., Ltd.; Recycled | 0 | Recycled, Scrap | Recycled/Scrap, Recycled, Scrap | Recyled/Scrap | Recycled | RCOI confirmed per RMI | R/S, 0 | Recycled, Scrap | 0 | Recyled/Scrap | Asaka Riken Co., Ltd. | R/S | recycled | Asaka Riken Co., Ltd. | Recyled/Scrap | Japan | scrap | Japan | RCOI Validated by RMI protocols | Recyled/Scrap | Recycled, Scrap | 0 | Recyled/Scrap | Asaka Riken Co., Ltd. | | Recycled, Scrap | 0, JAPAN, No information, R/S, RCOI confirmed per RMI, Recycled, Recycled, Scrap, Recycled, Scrap | recycled | Some are recycled or scrap sourced but not all. | Not disclosed | Recycled/Scrap | Recycled, Scrap | Recycled/Scrap | recycled | Some are recycl</t>
  </si>
  <si>
    <t>Angola, Argentina, Armenia, Austria, Belgium, Brazil, Burundi, Cambodia, Chile, Colombia, Ecuador, Guyana, Hungary, India, Japan, Kazakhstan, Korea, Luxembourg, Malaysia, Mexico, Mongolia, Mozambique, Myanmar, Niger, Nigeria, Portugal, Recycled/Scrap, Rwa | Recycle/Scrap, Armenia, Burundi, Mozambique, Niger, Japan, Rwanda, Mexico, Nigeria | R/S | Recycled/Scrap, Japan, Mozambique, Niger, Nigeria, Burundi, Armenia, Mexico, Rwanda, Argentina, Austria, Brazil, Cambodia, Chile, Colombia, Ecuador, Guyana, Kazakhstan, Korea, Luxembourg, Malaysia, Mongolia, Myanmar, Portugal, Hungary, India, Belgium, Can | Recycled/Scrap Only | L1, R/S | Recycled | Recyled/Scrap | Recycled/Scrap, Japan, DRC or an adjoining country (Covered Countries), Myanmar, Angola, Cambodia, Malaysia, Kazakhstan, Portugal, Mongolia, Austria, Mozambique, Luxembourg, Brazil, Guyana, Republic Of Korea, Chile, La | Argentina, Australia, Austria, Belgium, Brazil, Canada, Chile, China, Colombia, Egypt, France, Germany, Hungary, India, Indonesia, Ireland, Israel, Japan, Luxembourg, Malaysia, Mexico, Netherlands, Panama, Peru, Portugal, Recycled/Scrap, Singapore, Slovak | Recycled/Scrap, Japan, DRC or an adjoining country (Covered Countries), Myanmar, Angola, Cambodia, Malaysia, Kazakhstan, Portugal, Mongolia, Austria, Mozambique, Luxembourg, Brazil, Guyana, Republic Of Korea, Chile, Laos, Ecuador, Colombia, Argentina, Hun | JAPAN | Recycled, Scrap | Armenia, Recycle/Scrap, Burundi, Mozambique, Niger, Japan, Rwanda, Mexico, Nigeria</t>
  </si>
  <si>
    <t>Kobe, Hyogo, Japan</t>
  </si>
  <si>
    <t>RCOI confirmed per RMI | recycled | RCOI confirmed as per RMI. | 0 | Not disclosed per LBMA | Recycled | NA | RCOI confirmed per RMI | Recycled, but not all | Recycled and mining not disclosed by supplier | Recycled, Scrap | RCOI confirmed as per RMI but not disclosed by LBMA | Approved by LBMA Good Delivery Sourcing, Not disclosed per LBMA, RCOI confirmed per RMI, Recycled, Recycled, but not all | Not disclosed per LBMA | NO, RCOI confirmed as per RMI., RCO | Japan | recycled | RCOI Validated by RMI protocols | RCOI confirmed as per RMI. | Recycled, Scrap | 0 | RCOI confirmed as per RMI. | Approved by LBMA Good Delivery Sourcing | RCOI confirmed per RMI | RCOI confirmed as per RMI. | Japan | recycled | scrap | | recycled, Recycled or scrap, Recycled or Scrap | Not disclosed | recycled | Recycled | RCOI confirmed as per CFSI | Recycled, Scrap, Recycled/Scrap, Mine name unknow; not recycled or scrap, RCOI Confirmed as per CSFI | Not disclosed per LBMA | RCOI confirmed as per RMI. | Recycled | RCOI confirmed per RMI | See aggregated data below for LBMA Good Delivery Sourcing, Recycled, Scrap | RCOI confirmed as per RMI but not disclosed by LBMA, 0 | Recycled, Scrap | 0 | RCOI confirmed as per RMI. | Approved by LBMA Good Delivery Sourcing | RCOI confirmed per RMI | RCOI confirmed as per RMI. | Japan | recycled | scrap | Japan | recycled | RCOI Validated by RMI protocols | RCOI confirmed as per RMI. | | Not disclosed per LBMA | 0, JAPAN, No information, Not disclosed per LBMA, RCOI confirmed as per RMI., RCOI confirmed per RMI, RCOI confirmed per RMI | Recycled and mining not disclosed by supplier | Recycled or scrp | recycled | Recycled, Recycled, recycled | Recycled or Scrap |</t>
  </si>
  <si>
    <t>Argentina, Australia, Austria, Belgium, Brazil, Cambodia, Canada, Chile, China, Colombia, Ecuador, Germany, Guinea, Guyana, Hungary, India, Indonesia, Japan, Kazakhstan, Korea, Luxembourg, Malaysia, Mongolia, Myanmar, Namibia, Papua New Guinea, Peru, Port | Myanmar, Papua New Guinea, Cambodia, Malaysia, Kazakhstan, Portugal, Mongolia, Austria, Luxembourg, Brazil, Korea, Republic of, Guyana, Chile, Laos, Colombia, Ecuador, Argentina, Hungary, Japan, India, Canada, Belgium, Namibia, Taiwan, Peru, Germany, Ethi | RCOI confirmed per RMI | R/S | recycled | Recycled/Scrap, Japan, Canada, Chile, Guinea, Papua New Guinea, Argentina, Peru, Brazil, Germany, Australia, Indonesia, China, United States, United Kingdom, Switzerland, India, Austria, Cambodia, Colombia, Guyana, Kazakhstan, Korea, Luxembourg, Malaysia, | Myanmar, Papua New Guinea, Cambodia, Malaysia, Kazakhstan, Portugal, Mongolia, Austria, Luxembourg, Korea, Republic of, Brazil, Guyana, Chile, Laos, Colombia, Ecuador, Argentina, Hungary, Japan, India, Canada, Belgium, Namibia, Taiwan, Peru, Germany, Ethi | Argentina, Australia, Austria, Belgium, Brazil, Cambodia, Canada, Chile, China, Colombia, Ecuador, Egypt, Estonia, France, Germany, Guinea, Guyana, Hong Kong, Hungary, India, Indonesia, Ireland, Israel, Japan, Kazakhstan, Luxembourg, Malaysia, Mexico, Mon | Myanmar, Papua New Guinea, Cambodia, Malaysia, Kazakhstan, Portugal, Austria, Mongolia, Luxembourg, Guyana, Brazil, Korea, Republic of, Chile, Laos, Colombia, Ecuador, Argentina, Hungary, Japan, India, Canada, Belgium, Namibia, Taiwan, Peru, Ethiopia, Ger | JAPAN | recycled, Recycled or Scrap, Confidential | Not disclosed | Recycled/Scrap Only | recycled | Recycled | R/S | Mineral sourcing R/S | Recycled or Scrap | RCOI confirmed as per CFSI | Recycled, Scrap, recycled;scrap, Mine location unknow; not recycled or sc | Not disclosed per LBMA | Myanmar, Papua New Guinea, Cambodia, Malaysia, Kazakhstan, Portugal, Austria, Mongolia, Luxembourg, Brazil, Guyana, Korea, Republic of, Chile, Laos, Colombia, Ecuador, Argentina, Hungary, Japan, India, Canada, Belgium, Namibia, Taiwan, Peru, Germany, Ethi | Recycled/Scrap, Brazil, United Kingdom, Indonesia, Papua New Guinea, Australia, Argentina, Chile, Peru, Canada, Japan, USA, China, Germany, Switzerland | Andorra, Argentina, Australia, Austria, Belgium, Brazil, Cambodia, Canada, Chile, China, Colombia, Djibouti, Ecuador, Egypt, Eritrea, Estonia, Ethiopia, France, Germany, Guinea, Guyana, Hong Kong, Hungary, India, Indonesia, Ireland, Israel, Japan, Kazakhs | Myanmar, Papua New Guinea, Cambodia, Malaysia, Kazakhstan, Portugal, Austria, Mongolia, Luxembourg, Guyana, Brazil, Korea, Republic of, Chile, Laos, Ecuador, Colombia, Argentina, Hungary, Japan, India, Canada, Belgium, Namibia, Taiwan, Peru, Germany, Ethi | Recycled or Scrap</t>
  </si>
  <si>
    <t>Mendrisio, Ticino</t>
  </si>
  <si>
    <t>RCOI confirmed per RMI | Undisclosed mine, Recycled or scrap. | RCOI confirmed as per RMI. | 0 | Mendrisio; Argor-Heraeus SA; Mendriso; Recycled | according to:  http://www.responsiblemineralsinitiative.org | Recycled and scrap sourced | Recycled | NA | RCOI confirmed per RMI | N | recycled or scrap | RCOI confirmed as per RMI but not disclosed by LBMA | Approved by LBMA Good Delivery Sourcing and RJC Sourcing, Argor-Heraeus S.A., Gold, Not disclosed by supplier, Not disclosed per RJC/LBMA, RCOI confirmed per RMI, Recycled, Recycled | No "recycled" or "scrap" | Recycled and scrap sourced | Switzerland | Recycled and scrap sourced | RCOI Validated by RMI protocols | RCOI confirmed as per RMI. | recycled or scrap | 0 | RCOI confirmed as per RMI. | Mendrisio; Argor-Heraeus SA; Mendriso; Recycled | Approved by LBMA | Not disclosed per RJC/LBMA | RCOI confirmed as per RMI. | Recycled | RCOI confirmed per RMI | See aggregated data below for LBMA Good Delivery Sourcing and RJC Sourcing, recycled or scrap | RCOI confirmed as per RMI but not disclosed by LBMA, 0, Recycled | recycled or scrap | 0 | RCOI confirmed as per RMI. | Mendrisio; Argor-Heraeus SA; Mendriso; Recycled | Approved by LBMA Good Delivery Sourcing and RJC Sourcing | RCOI confirmed per RMI | Mendrisio; Argor-Heraeus SA; Mendriso; Recycled | RCOI confirmed as | 0, Mendrisio, Ticino, Argor-Heraeus SA, and recycled/scrap, No information, Not disclosed per RJC/LBMA, POLAND | From Mendrisio mine + recycled + scrap | Argor-Heraeus SA | Various mines + recycled + scrap | Not disclosed per LBMA | Not Disclosed per LBMA</t>
  </si>
  <si>
    <t>Andorra, Argentina, Australia, Brazil, Burkina Faso, Canada, Chile, China, Ghana, Hong Kong, Indonesia, Japan, Mexico, Mongolia, Panama, Peru, Philippines, Poland, Recycled/Scrap, Singapore, South Africa, Sweden, Switzerland, United Kingdom, United States | Argentina, Singapore, Hong Kong, Philippines, China, South Africa, Chile, Switzerland, Indonesia | RCOI confirmed per RMI | Not disclosed per LBMA | Recycled/Scrap, Switzerland, China, Indonesia, South Africa, Argentina, Chile, Philippines, Singapore, Sweden, Canada, Mongolia, Hong Kong | Mine located in Sweden. Recycled or scrap | RCOI confirmed as per RMI. | 0 | Argentina, Singapore, Hong Kong, Chin | Known Countries from which LBMA Good Delivery List Refiners Source - Mined  Material (Provided by LBMA) | RCOI confirmed as per RMI but not disclosed by LBMA | Argentina, Singapore, Hong Kong, Philippines, China, South Africa, Chile, Switzerland, Indonesi | Argentina, Singapore, Hong Kong, China, Philippines, South Africa, Chile, Switzerland, Indonesia | No "recycled" or "scrap" | Known Countries from which LBMA Good Delivery List Refiners Source - Mined  Material (Provided by LBMA) | RCOI confirmed as per RMI. | Recycled etc. | Recycled/Scrap, Switzerland, Argentina, Singapore, China, Philippines, South Africa, Chile, Indonesia, C | Argentina, Australia, Brazil, Burkina Faso, Canada, Chile, China, Ghana, Indonesia, Japan, Mexico, Mongolia, Panama, Peru, Philippines, Recycle/Scrap, South Africa, Sweden | Recycled and scrap sourced | Recycled/Scrap, Switzerland, Argentina, Singapore, China, Philippines, South Africa, Chile, Indonesia, Canada, Philippines, Mongolia, Sweden | SWITZERLAND | Recycled/Scrap, Switzerland, China, Indonesia, South Africa, Argentina, Chile, Philippines, Singapore, Sweden, Canada, Mongolia, Hong Kong</t>
  </si>
  <si>
    <t>Nova Lima, Minas Gerais</t>
  </si>
  <si>
    <t>RCOI confirmed per RMI | RCOI confirmed as per RMI. | 0 | Not disclosed per LBMA | 0; Cuiabá and Lamego mines, Córrego do Sítio (Mina I, Mina II),  Serra Grande (Mina III and Mina Nova) | according to:  http://www.responsiblemineralsinitiative.org | RCOI confirmed per RMI | Not d | Not disclosed by supplier | RCOI confirmed as per RMI but not disclosed by LBMA | Approved by LBMA Good Delivery Sourcing, Not disclosed, Not disclosed by supplier, Not disclosed per LBMA, RCOI confirmed per RMI | Not disclosed per LBMA | Not disclosed by | RCOI Validated by RMI protocols | RCOI confirmed as per RMI. | Not disclosed by supplier | 0 | RCOI confirmed as per RMI. | 0; Cuiabá and Lamego mines, Córrego do Sítio (Mina I, Mina II),  Serra Grande (Mina III and Mina Nova) | Approved by LBMA Good Deli | Not disclosed by supplier | RCOI confirmed as per RMI but not disclosed by LBMA, Not disclosed per LBMA | RCOI confirmed as per RMI. | RCOI confirmed per RMI | See aggregated data below for LBMA Good Delivery Sourcing, 0 | Not disclosed by supplier | 0 | RCOI confirmed as per RMI. | 0; Cuiabá and Lamego mines, Córrego do Sítio (Mina I, Mina II),  Serra Grande (Mina III and Mina Nova) | Approved by LBMA Good Delivery Sourcing | RCOI confirmed per RMI | 0; Cuiabá and Lamego m | Not disclosed per LBMA | 0, BOLIVIA (PLURINATIONAL STATE OF) | Cuiabá and Lamego mines; Mine Córrego do Sítio;  Rio de Peixe Hydroelectric Complex | Not disclosed by supplier | Not disclosed per LBMA | Not disclosed | RCOI confirmed as per RMI but not disclosed by LBMA | Some are</t>
  </si>
  <si>
    <t>Andorra, Australia, Bolivia (Plurinational State of), Brazil, Canada, China, Japan, Recycled/Scrap, Singapore, South Africa, Switzerland, Tanzania, Uzbekistan | Brazil, South Africa, Australia | RCOI confirmed per RMI | Not disclosed per LBMA | Andorra, Australia, Bolivia (Plurinational State of), Brazil, Canada, China, Japan, Recycled/Scrap, Singapore, South Africa, Switzerland, Tanzania, Uzbekistan | RCOI confirmed per RMI | Recycled/Scrap, Brazil, Australia, South Africa, Uzbekistan | RCOI confirmed as per RMI. | 0 | Not disclosed per LBMA | Brazil, South Africa, Australia | UNKNOWN; BRAZIL | according to:  http://www.responsiblemineralsinitiative.org | RCOI confirmed per RM | Known Countries from which LBMA Good Delivery List Refiners Source - Mined  Material (Provided by LBMA) | RCOI confirmed as per RMI but not disclosed by LBMA | Brazil, South Africa, Australia | Nova Lima, Brazil | Andorra, Australia, Bolivia (Plurinationa | Andorra, Australia, Bolivia (Plurinational State of), Brazil, Canada, China, Japan, Recycled/Scrap, Singapore, South Africa, Switzerland, Tanzania, Uzbekistan;Australia, Bolivia (Plurinational State of), Brazil, Canada, China, Japan, Recycled/Scrap, South | Known Countries from which LBMA Good Delivery List Refiners Source - Mined  Material (Provided by LBMA) | RCOI confirmed as per RMI. | Brazil, South Africa, Australia, Recycled/Scrap, Bolivia, Uzbekistan | Brazil, South Africa, Australia | Recycled/Scrap, | Australia, Bolivia (Plurinational State of), Brazil, Canada, China, Japan, Recycled/Scrap, South Africa, Tanzania, Uzbekistan | BRAZIL | Andorra, Australia, Bolivia (Plurinational State of), Brazil, Canada, China, Japan, Recycled/Scrap, Singapore, South Africa, Switzerland, Tanzania, Uzbekistan, Unknown, Known Countries from which LBMA Good Delivery List Refiners Source - Mined  Material ( | Andorra, Australia, Bolivia (Plurinational State of), Brazil, Canada, China, Japan, Recycled/Scrap, Singapore, South Africa, Switzerland, Tanzania, Uzbekistan | Recycled/Scrap, Brazil, Australia, South Africa, Uzbekistan | Known Countries from which LBMA | Recycled/Scrap, Brazil, Australia, South Africa, Uzbekistan | Brazil, South Africa, Australia, Recycled/Scrap, Bolivia, Uzbekistan | Andorra, Australia, Bolivia (Plurinational State of), Brazil, Canada, China, Japan, Recycled/Scrap, Singapore, South Africa, Switzerland, Tanzania, Uzbekistan, Australia, Bolivia, Brazil, South Africa, Uzbekistan, recycled/scrap, BRAZIL, Brazil, South Afr</t>
  </si>
  <si>
    <t>Almalyk, Toshkent</t>
  </si>
  <si>
    <t>See aggregated data below for LBMA Good Delivery Sourcing | RCOI confirmed as per RMI. | Not disclosed per LBMA | Koch-Bulak, Kyzyl-Alma, Kairagach, Pirmirab, Guzacsay, Kauldy | RCOI confirmed per RMI | Not disclosed by supplier | RCOI confirmed as per RMI but not disclosed by LBMA | Not disclosed by supplier | Not disclosed by supplier, Not disclosed per LBMA, RCOI confirmed per RMI | Not disclosed per LBMA | Not disclosed by supplier, RCOI confirmed as per RMI., RCOI confirmed pe | RCOI confirmed as per RMI. | Not disclosed by supplier | 0 | RCOI confirmed as per RMI. | RCOI confirmed per RMI | Koch-Bulak, Kyzyl-Alma, Kairagach, Pirmirab, Guzacsay, Kauldy | RCOI confirmed as per RMI. | See aggregated data below for LBMA Good Deliver | Not disclosed per LBMA | RCOI confirmed as per RMI. | RCOI confirmed per RMI | See aggregated data below for LBMA Good Delivery Sourcing, RCOI confirmed as per RMI but not disclosed by LBMA | Not disclosed by supplier, 0 | Not disclosed by supplier | 0 | RCOI confirmed as per RMI. | RCOI confirmed per RMI | Koch-Bulak, Kyzyl-Alma, Kairagach, Pirmirab, Guzacsay, Kauldy | RCOI confirmed as per RMI. | RCOI confirmed as per RMI. | Not disclosed by supplier | 0 | RCOI confirmed | Not disclosed per LBMA</t>
  </si>
  <si>
    <t>Argentina, Australia, Brazil, Canada, Chile, China, Congo, Democratic Republic of Congo, Germany, India, Indonesia, Japan, Mexico, Niger, Nigeria, Peru, Philippines, Recycled/Scrap, Sierra Leone, Switzerland, Thailand, United States, Uzbekistan, Zambia | DRC- Congo (Kinshasa), Argentina, United States, Japan, Uzbekistan, Zambia, Switzerland, Canada, China, Brazil, Mexico, Australia, Chile, Peru, Germany | Not disclosed per LBMA | Recycled/Scrap, Uzbekistan, Germany, Brazil, China, Japan, Argentina, Australia, Canada, Chile, Mexico, Peru, Switzerland, United States, Zambia, Philippines, Indonesia, Democratic Republic of Congo | RCOI confirmed as per RMI. | Not disclosed per LBMA | | DRC- Congo (Kinshasa), Argentina, United States, Japan, Uzbekistan, Zambia, Switzerland, Canada, China, Brazil, Mexico, Chile, Australia, Peru, Germany | Argentina, Australia, Brazil, Canada, Chile, China, Congo, Democratic Republic of Congo, Germany, India, Indonesia, Japan, Mexico, Niger, Nigeria, Peru, Philippines, Recycled/Scrap, Sierra Leone, Switzerland, Thailand, United States, Uzbekistan, Zambia;Ar | Known Countries from which LBMA Good Delivery List Refiners Source - Mined  Material (Provided by LBMA) | RCOI confirmed as per RMI. | DRC or an adjoining country (Covered Countries), Argentina, USA, Japan, Uzbekistan, Zambia, Switzerland, Canada, China, | Argentina, Australia, Brazil, Canada, Chile, China, Democratic Republic of the Congo, Indonesia, Japan, Mexico, Niger, Peru, Philippines, Recycled/Scrap, Uzbekistan, Zambia | DRC or an adjoining country (Covered Countries), Argentina, USA, Japan, Uzbekistan, Zambia, Switzerland, Canada, China, Brazil, Mexico, Chile, Australia, Peru, Germany, Brazil, Recycled/Scrap, Indonesia, Philippines | UZBEKISTAN | Argentina, Australia, Brazil, Canada, Chile, China, Congo, Democratic Republic of Congo, Germany, India, Indonesia, Japan, Mexico, Niger, Nigeria, Peru, Philippines, Recycled/Scrap, Sierra Leone, Switzerland, Thailand, United States, Uzbekistan, Zambia, U | Argentina, Australia, Brazil, Canada, Chile, China, Congo, Democratic Republic of Congo, Germany, India, Indonesia, Japan, Mexico, Niger, Nigeria, Peru, Philippines, Recycled/Scrap, Sierra Leone, Switzerland, Thailand, United States, Uzbekistan, Zambia | | Recycled/Scrap, Uzbekistan, Germany, Brazil, China, Japan, Argentina, Australia, Canada, Chile, Mexico, Peru, Switzerland, United States, Zambia, Philippines, Indonesia, Democratic Republic of Congo</t>
  </si>
  <si>
    <t>See aggregated data below for RJC Sourcing | Not disclosed by supplier | RCOI confirmed as per RMI. | 0 | Not disclosed per RJC/LBMA | Agosi Ag | according to:  http://www.responsiblemineralsinitiative.org | Not disclosed by supplier | RCOI confirmed per RMI | Recycled, Scrap | RCOI confirmed as per RMI but not disclosed by LBMA | scrap | Approved by LBMA Good Delivery Sourcing and RJC Sourcing, Not disclosed, Not disclosed by supplier, Not disclosed per RJC/LBMA, RCOI confirmed per RMI | Not disclosed per RJC/ | scrap | RCOI Validated by RMI protocols | RCOI confirmed as per RMI. | Recycled, Scrap | 0 | scrap | RCOI confirmed as per RMI. | Agosi Ag | Approved by LBMA Good Delivery Sourcing and RJC Sourcing | RCOI confirmed per RMI | Recycled | Not disclosed by supplier | | RCOI confirmed per RMI | Not disclosed per RJC | RCOI confirmed as per RMI. | RCOI confirmed per RMI | See aggregated data below for RJC Sourcing, Recycled, Scrap | RCOI confirmed as per RMI but not disclosed by LBMA | scrap, Schrott, 0, 30 % from mines and 70 % from secondary so | Recycled, Scrap | 0 | scrap | RCOI confirmed as per RMI. | Agosi Ag | Approved by LBMA Good Delivery Sourcing and RJC Sourcing | RCOI confirmed per RMI | Recycled | Not disclosed by supplier | Agosi Ag | RCOI confirmed as per RMI. | Scrap | RCOI Validated | Not disclosed per RJC/LBMA | 0, GERMANY, INDONESIA | Recycled or scrap by smelter | Not disclosed by supplier | Not disclosed per RJC | Not disclosed | RCOI confirmed as per RMI but not disclosed by RJC | Not disclosed by supplier | 30 % from mines and 70 % from secondary sources e.g</t>
  </si>
  <si>
    <t>Australia, Austria, Brazil, Canada, China, Germany, Hong Kong, India, Indonesia, Japan, Jersey, Malaysia, Mexico, Mongolia, Mozambique, Niger, Nigeria, Panama, Peru, Philippines, Portugal, Recycled/Scrap, Sierra Leone, South Africa, Spain, Thailand | Recycle/Scrap, Philippines, Japan, China, Brazil, Sierra Leone, Thailand, Nigeria, Laos, Germany | Not disclosed per RJC | Recycled/Scrap, Germany, Japan, Thailand, China, Philippines, Brazil, Niger, Nigeria, Sierra Leone | RCOI confirmed as per RMI. | 0 | Not disclosed per RJC/LBMA | Recycle/Scrap, Japan, China, Philippines, Brazil, Sierra Leone, Thailand, Nigeria, Laos, Ger | Recycle/Scrap, Philippines, China, Japan, Brazil, Sierra Leone, Thailand, Nigeria, Laos, Germany | Australia, Austria, Brazil, Canada, China, Germany, Hong Kong, India, Indonesia, Japan, Jersey, Malaysia, Mexico, Mongolia, Mozambique, Niger, Nigeria, Panama, Peru, Philippines, Portugal, Recycled/Scrap, Sierra Leone, South Africa, Spain, Thailand;Brazil | Recycle/Scrap, Japan, China, Philippines, Brazil, Sierra Leone, Nigeria, Thailand, Laos, Germany | Known Countries from which LBMA Good Delivery List Refiners Source - Mined  Material (Provided by LBMA) | RCOI confirmed as per RMI. | Recycled/Scrap, Germany, Laos, Nigeria, Sierra Leone, Thailand, Philippines, Brazil, Japan, China | Recycle/Scrap, Phili | Brazil, Canada, Malaysia, Mexico, Mozambique, Niger, Panama, Peru, Philippines, South Africa, Spain | Recycled/Scrap, Germany, Japan, Thailand, China, Philippines, Brazil, Niger, Nigeria, Sierra Leone | Recycled/Scrap, Germany, Laos, Nigeria, Sierra Leone, Thailand, Philippines, Brazil, Japan, China | GERMANY | Australia, Austria, Brazil, Canada, China, Germany, Hong Kong, India, Indonesia, Japan, Jersey, Malaysia, Mexico, Mongolia, Mozambique, Niger, Nigeria, Panama, Peru, Philippines, Portugal, Recycled/Scrap, Sierra Leone, South Africa, Spain, Thailand, Unkno | Australia, Austria, Brazil, Canada, China, Germany, Hong Kong, India, Indonesia, Japan, Jersey, Malaysia, Mexico, Mongolia, Mozambique, Niger, Nigeria, Panama, Peru, Philippines, Portugal, Recycled/Scrap, Sierra Leone, South Africa, Spain, Thailand | Recy | Not disclosed per RJC/LBMA | Australia, Austria, Brazil, Canada, China, Germany, Hong Kong, India, Indonesia, Japan, Jersey, Malaysia, Mexico, Mongolia, Mozambique, Niger, Nigeria, Panama, Peru, Philippines, Portugal, Recycled/Scrap, Sierra Leone, South Africa, Spain, Thailand, Brazi | Recycle/Scrap, China, Philippines, Japan, Brazil, Sierra Leone, Thailand, Nigeria, Laos, Germany</t>
  </si>
  <si>
    <t>Fuchu, Tokyo</t>
  </si>
  <si>
    <t>R/S | Recycled, Scrap | Recyled/Scrap | 0 | Recycled, Scrap | recycled | Not disclosed; Recycled | Recycled | NA | RCOI confirmed per RMI | Aida Chemical Industries Co., Ltd. | Some are recycled or scrap sourced but not all. | Recycled/Scrap | R/S, RCOI confirmed per RMI, Recycled, Recycled, Scrap, scrap | Recycled, Scrap | RCOI confirmed per RMI, Recycled, Scrap, Recyled/Scrap, scrap | Not disclosed | R/S | Some are recycled or | Japan | RCOI Validated by RMI protocols | Recyled/Scrap | Some are recycled or scrap sourced but not all. | 0 | Recyled/Scrap | Not disclosed; Recycled | R/S | Recycled, Scrap | Recycled | Recycled, Scrap | Not disclosed; Recycled | Recyled/Scrap | Japan | Recycled, Scrap | Recyled/Scrap | Recycled | RCOI confirmed per RMI | R/S, Some are recycled or scrap sourced but not all. | Recycled/Scrap, 0 | Some are recycled or scrap sourced but not all. | 0 | Recyled/Scrap | Not disclosed; Recycled | R/S | Recycled, Scrap | Recycled | Recycled, Scrap | Not disclosed; Recycled | Recyled/Scrap | Japan | scrap | Japan | RCOI Validated by RMI protocols | Recyle | 0, INDONESIA | Recycled | Recycled, Scrap | Some are recycled or scrap sourced but not all. | Not disclosed | Recycled/Scrap | Recycled or Scrap | Recycled, Scrap | INDONESIA | Recycled | Recycled/Scrap | Some are recycled or scrap sourced but not all. |</t>
  </si>
  <si>
    <t>Australia, Benin, Bolivia (Plurinational State of), Burkina Faso, Canada, Chile, Colombia, Ecuador, Eritrea, Ghana, Guatemala, Guinea, Guyana, Honduras, Indonesia, Japan, Mali, Nicaragua, Panama, Peru, Portugal, Recycled/Scrap, Spain, United States | Recycle/Scrap, Canada, Japan, Bolivia, Portugal, Peru, Spain | L1, R/S | recycled | Mineral sourcing R/S, recycled | Recycled/Scrap, Japan, Canada, Peru, Portugal, Spain, Indonesia, Australia | Recyled/Scrap | 0 | Recycled, Scrap | recycled | Recycle/Scrap, Canada, Japan, Bolivia, Portugal, Peru, Spain | JAPAN; UNKNOWN | Recycled or Scrap | Recycled | Mineral sourcing R | Recycled/Scrap Only | R/S | Recycled/Scrap | Recycle/Scrap, Canada, Japan, Bolivia, Portugal, Peru, Spain | 6-15-13 Minami-cho, Fuchu-shi, Tokyo, 1830026 Japan | Recycled/Scrap Only | Australia, Benin, Bolivia (Plurinational State of), Burkina Faso, Canada, Chile, Colombia, Ec | Australia, Benin, Bolivia (Plurinational State of), Burkina Faso, Canada, Chile, Colombia, Ecuador, Eritrea, Ghana, Guatemala, Guinea, Guyana, Honduras, Indonesia, Japan, Mali, Nicaragua, Panama, Peru, Portugal, Recycled/Scrap, Spain, United States;Austra | R/S | Recycled | Recyled/Scrap | Recycled/Scrap, Japan, Canada, Bolivia, Peru, Portugal, Spain, DRC or an adjoining country (Covered Countries), Australia, Indonesia | recycled | Recycled/Scrap Only | CFS Certified | Recycled/Scrap, Japan, Canada, Bolivia | Australia, Benin, Canada, Chile, Colombia, Guatemala , Honduras , Indonesia, Japan, Panama, Peru, Portugal, Recycled/Scrap, Spain, United States of America | Recycled/Scrap, Japan, Canada, Bolivia, Peru, Portugal, Spain, DRC or an adjoining country (Covered Countries), Australia, Indonesia | JAPAN | Australia, Benin, Bolivia (Plurinational State of), Burkina Faso, Canada, Chile, Colombia, Ecuador, Eritrea, Ghana, Guatemala, Guinea, Guyana, Honduras, Indonesia, Japan, Mali, Nicaragua, Panama, Peru, Portugal, Recycled/Scrap, Spain, United States, Canad | Australia, Benin, Bolivia (Plurinational State of), Burkina Faso, Canada, Chile, Colombia, Ecuador, Eritrea, Ghana, Guatemala, Guinea, Guyana, Honduras, Indonesia, Japan, Mali, Nicaragua, Panama, Peru, Portugal, Recycled/Scrap, Spain, United States | Recy | Recycled/Scrap, Japan, Canada, Peru, Portugal, Spain, Indonesia, Australia | Recycled, Scrap | Recycle/Scrap, Canada, Japan, Bolivia, Peru, Portugal, Spain | Australia, Benin, Bolivia (Plurinational State of), Burkina Faso, Canada, Chile, Colombia, Ecuador, Eritrea, Ghana, Guatemala, Guinea, Guyana, Honduras, Indonesia, Japan, Mali, Nicaragua, Panama, Peru, Portugal, Recycled/Scrap, Spain, United States, CID00 | Recycled or Scrap</t>
  </si>
  <si>
    <t>Warwick, Rhode Island</t>
  </si>
  <si>
    <t>LR, R/S | Some are recyled/scrap sourced but not all. | Some are recycled or scrap sourced but not all. | RCOI confirmed per RMI | Recycled and mining not disclosed by supplier | Recycled, Scrap | Recycled/Scrap | RCOI confirmed per RMI, Some are recycled or scrap sourced but not all. | Some are recycled or scrap sourced but not all. | RCOI confirmed per RMI, Some are recycled or scrap sourced but not all. , Some are recyled/scrap | Some are recyled/scrap sourced but not all. | Recycled, Scrap | 0 | Some are recyled/scrap sourced but not all. | RCOI confirmed per RMI | Recycled | Some are recyled/scrap sourced but not all. | LR, R/S | 0 | Not disclosed by supplier, Recycled, Scrap, Recycled/Scrap, Mine name unknow; not recycled or scrap | Recycled, Scrap | Recycled/Scrap, Some are recycled or scrap sourced but not all | Some are recyled/scrap sourced but not all. | RCOI confirmed per RMI | LR, R/S, 0 | Recycled, Scrap | 0 | Some are recyled/scrap sourced but not all. | RCOI confirmed per RMI | Recycled | Some are recyled/scrap sourced but not all. | Some are recyled/scrap sourced but not all. | Recycled, Scrap | 0 | Some are recyled/scrap sourced but no | Some are recycled or scrap sourced but not all. | 0, INDONESIA | Recycled, Scrap | Recycled/Scrap | INDONESIA | Recycled, Scrap | Recycled/Scrap, LR, R/S, No information, RCOI confirmed per RMI, Recycled and mining not disclosed by supplier, Recycled and scrap, and mines not disclosed by supplier, Recycl | Recycled and mining not disclosed by supplier</t>
  </si>
  <si>
    <t>Argentina, Australia, Austria, Brazil, Canada, Chile, China, Eritrea, Ethiopia, Germany, Ghana, Guinea, Guyana, India, Indonesia, Japan, Malaysia, Mexico, Mongolia, Mozambique, Namibia, Niger, Nigeria, Peru, Portugal, Recycled/Scrap, United States | United States, Peru, Indonesia | R/S | Recycled/Scrap, United States, Indonesia, Peru, Brazil, China, Chile | Some are recyled/scrap sourced but not all. | Some are recycled or scrap sourced but not all. | United States, Peru, Indonesia | UNITED STATES OF AMERICA; UNKNOWN | RCOI confirmed per | R/S | LR, R/S | Recycled/Scrap | 105 Bellows St, Warwick, RI 02888 | Excludes Covered Countries | Argentina, Australia, Austria, Brazil, Canada, Chile, China, Eritrea, Ethiopia, Germany, Ghana, Guinea, Guyana, India, Indonesia, Japan, Malaysia, Mexico, Mo | Argentina, Australia, Austria, Brazil, Canada, Chile, China, Eritrea, Ethiopia, Germany, Ghana, Guinea, Guyana, India, Indonesia, Japan, Malaysia, Mexico, Mongolia, Mozambique, Namibia, Niger, Nigeria, Peru, Portugal, Recycled/Scrap, United States;LR, R/S | LR, R/S | Some are recyled/scrap sourced but not all. | USA, Peru, Indonesia, Brazil, China, Recycled/Scrap, Chile | Excludes Covered Countries | USA, Peru, Indonesia, Brazil, China, Recycled/Scrap, Chile | United States, Peru, Indonesia | Recycled/Scrap, | USA, Peru, Indonesia, Brazil, China, Recycled/Scrap, Chile | UNITED STATES OF AMERICA | unknown, Recycled/Scrap Only | R/S | Mineral sourcing R/S, not disclosed by supplier, Recycled, Scrap, Mine location unknow; not recycled or scrap | Argentina, Australia, Austria, Brazil, Canada, Chile, China, Eritrea, Ethiopia, Germany, Ghana, Guinea, Guyana, India, Indonesia, Japan, Malaysia, Mexico, Mongolia, Mozambique, Namibia, Niger, Nigeria, Peru, Portugal, Recycled/Scrap, United States, Exclud | Argentina, Australia, Austria, Brazil, Canada, Chile, China, Eritrea, Ethiopia, Germany, Ghana, Guinea, Guyana, India, Indonesia, Japan, Malaysia, Mexico, Mongolia, Mozambique, Namibia, Niger, Nigeria, Peru, Portugal, Recycled/Scrap, United States | Recyc | Recycled/Scrap, United States, Indonesia, Peru, Brazil, China, Chile | Some are recycled or scrap sourced but not all. | Argentina, Australia, Austria, Brazil, Canada, Chile, China, Eritrea, Ethiopia, Germany, Ghana, Guinea, Guyana, India, Indonesia, Japan, Malaysia, Mexico, Mongolia, Mozambique, Namibia, Niger, Nigeria, Peru, Portugal, Recycled/Scrap, United States, Brazil | Mineral sourcing LR, R/S based on RMAP-RMI's RCOI data</t>
  </si>
  <si>
    <t>Baiyin Nonferrous Group Co.,Ltd</t>
  </si>
  <si>
    <t>96 Youhao Road</t>
  </si>
  <si>
    <t>Baiyin</t>
  </si>
  <si>
    <t>Gansu</t>
  </si>
  <si>
    <t>Bank Of Taiwan</t>
  </si>
  <si>
    <t>Bauer Walser AG</t>
  </si>
  <si>
    <t>KelternBaden-Württemberg</t>
  </si>
  <si>
    <t>Keltern</t>
  </si>
  <si>
    <t>Not Disclosed</t>
  </si>
  <si>
    <t>China Gold Deal Investment Co., Ltd.</t>
  </si>
  <si>
    <t>No. 79, Block C, 8-11 layer,Beijing Desheng International Center, Deshengmenwai Street,</t>
  </si>
  <si>
    <t>Beijing</t>
  </si>
  <si>
    <t>Cookson Métaux Précieux - Cookson CLAL</t>
  </si>
  <si>
    <t>Paris, France</t>
  </si>
  <si>
    <t>DHF Technical Products</t>
  </si>
  <si>
    <t>Faggi Enrico S.p.A.</t>
  </si>
  <si>
    <t>Sesto Fiorentino, Florence</t>
  </si>
  <si>
    <t>Sesto Fiorentino</t>
  </si>
  <si>
    <t>Florence</t>
  </si>
  <si>
    <t>Henan Yuguang Gold &amp; Lead Co., Ltd.</t>
  </si>
  <si>
    <t>Unknown;Unknown</t>
  </si>
  <si>
    <t>No reason to believe sources from DRC or covered countries | CHINA</t>
  </si>
  <si>
    <t>Jinlong Copper Co.,Ltd.</t>
  </si>
  <si>
    <t>MK Electron co., Ltd.</t>
  </si>
  <si>
    <t>316-2, Kumeu-ri, Pogok-eup</t>
  </si>
  <si>
    <t>Cheoin-gu</t>
  </si>
  <si>
    <t>Smelter for further verification with supplier no later than Sept. 1, 2013</t>
  </si>
  <si>
    <t>N.E.Chemcat Corporation</t>
  </si>
  <si>
    <t>ScotiaMocatta, The Bank of Nova Scotia</t>
  </si>
  <si>
    <t>Shandong Yanggu Xiangguang Co. Ltd.</t>
  </si>
  <si>
    <t>YangguShandong</t>
  </si>
  <si>
    <t>Yanggu</t>
  </si>
  <si>
    <t>Shandong</t>
  </si>
  <si>
    <t>Shandong Zhongkuang Group Co.,Ltd.</t>
  </si>
  <si>
    <t>Lingnan | Unknown;Unknown</t>
  </si>
  <si>
    <t>No reason to believe sources from DRC or covered countries | CHINA | CHINA | Unknown, but no reason to believe sources from covered countries</t>
  </si>
  <si>
    <t>Shang Hai Gold Exchange</t>
  </si>
  <si>
    <t>So Accurate Group, Inc.</t>
  </si>
  <si>
    <t>Long Island City,New York</t>
  </si>
  <si>
    <t>Long Island City</t>
  </si>
  <si>
    <t>UNITED STATES</t>
  </si>
  <si>
    <t>United States</t>
  </si>
  <si>
    <t>Standard Bank Group</t>
  </si>
  <si>
    <t>Union Bank of Switzerland (UBS)</t>
  </si>
  <si>
    <t>Value Trading</t>
  </si>
  <si>
    <t>Due diligence results pending | Not disclosed per LBMA | Due diligence results pending | No known country of origin | Due diligence results pending | No known country of origin | No known country of origin, Reason to believe sources from the DRC or covered countries | Not disclosed per LBMA | No known country of origin | Due diligence results pending | Due diligence results pending | No known country of origin | Due diligence results pending | No known country of origin | Due diligence results pending, No known country of origin, Unknown</t>
  </si>
  <si>
    <t>Kigali,City of Kigali</t>
  </si>
  <si>
    <t>No known country of origin | Due diligence results pending | RWANDA</t>
  </si>
  <si>
    <t>Tallinn, Tallinn</t>
  </si>
  <si>
    <t>Due diligence results pending | No known country of origin | Not disclosed per LBMA | Due diligence results pending | Not disclosed per LBMA | Due diligence results pending | No known country of origin | ESTONIA | Due diligence results pending | Due diligence results pending | No known country of origin</t>
  </si>
  <si>
    <t>Yancheng City, Jiangsu Sheng</t>
  </si>
  <si>
    <t>Yancheng City</t>
  </si>
  <si>
    <t>Not disclosed by supplier | No information, Not disclosed by supplier, Unknown</t>
  </si>
  <si>
    <t>Due diligence results pending | No known country of origin | Not disclosed per LBMA | Due diligence results pending | No known country of origin | Excludes Covered Countries and CAHRA | Mineral sourcing LR based on RMAP-RMI's RCOI data | Excludes Covered Countries and CAHRA | Due diligence results pending | Due diligence results pending, Excludes Covered Countries and CAHRA | No known country of origin | Excludes Covered Countries and CAHRA, No known country of origin, No reason to believe sources from DRC or covered countries | Due diligence results pending;LR;No known country of origin | No known country of origin | Due diligence results pending | Excludes Covered Countries and CAHRA | Due diligence results pending | No known country of origin | CHINA | Due diligence results pending | Due diligence results pending | Due diligence results pending | No known country of origin | Excludes Covered Countries and CAHRA | No known country of origin | Due diligence results pending | Excludes Covered Countries and | Due diligence results pending, Excludes Covered Countries and CAHRA, Excludes Covered Countries and CAHRA | Mineral sourcing LR based on RMAP-RMI's RCOI data, Mineral sourcing LR based on RMAP-RMI's RCOI data, No information, No known country of origin, U</t>
  </si>
  <si>
    <t>Yichun,Jiangxi Sheng</t>
  </si>
  <si>
    <t>LR, HR | Some are  high risk sourced but not all. | RCOI confirmed per RMI | Not disclosed by supplier | Recycled and mining not disclosed by supplier | Not disclosed by supplier | RCOI confirmed as per RMI | Not disclosed by supplier, RCOI confirmed per RMI | RCOI confirmed as per RMI | UNITED STATES OF AMERICA | RCOI confirmed as per CFSI | Some are cover countries or DRC sourced but not all. | Not disc | RCOI confirmed as per RMI. | Not disclosed by supplier | 0 | RCOI confirmed as per RMI. | RCOI confirmed per RMI | Jiangxi Tuohong New Raw Material | RCOI confirmed as per RMI. | from other mines in china | LR, HR | Jiangxi Tuohong New Raw Material | Not disclosed by supplier | RCOI confirmed as per RMI, Some are  high risk sourced but not all. | RCOI confirmed per RMI | LR, HR | Not disclosed by supplier | 0 | RCOI confirmed as per RMI. | RCOI confirmed per RMI | Jiangxi Tuohong New Raw Material | RCOI confirmed as per RMI. | from other mines in china | RCOI confirmed as per RMI. | Not disclosed by supplier | 0 | RCOI confirmed a | RCOI confirmed as per RMI | UNITED STATES OF AMERICA | RCOI confirmed as per CFSI | Some are cover countries or DRC sourced but not all. | Not disclosed by supplier | Not disclosed by supplier | 0, LR, HR, NA, No information, Not disclosed by supplier, Not disclosed by supplier | RCOI confirmed as per RMI, RCOI confirmed as per RMI., RCOI confirmed per RMI, Recycled and mining not disclosed by supplier, Recycled and mining not disclosed by suppli</t>
  </si>
  <si>
    <t>Australia, Brazil, Canada, China, Ethiopia, France, Guinea, India, Madagascar, Malaysia, Mozambique, Namibia, Niger, Nigeria, Recycled/Scrap, Russian Federation, Saudi Arabia, Sierra Leone, Thailand, Turkey, United Arab Emirates, United States, Zimbabwe | No known country of origin | Not disclosed per LBMA | Recycled/Scrap, China, Australia, United States, Mozambique, Canada | Some are  high risk sourced but not all. | No known country of origin | RCOI confirmed per RMI | Includes CAHRA | Mineral sourcing LR,HR from China | Australia, Brazil, Canada, China, E | Includes Covered Countries and CAHRA | Australia, Brazil, China, Ethiopia, France, Madagascar, Mozambique, Nigeria, Sierra Leone | L1, CC, DRC | RCOI confirmed as per RMI | No. 3, Chunyi Road, Industrial Park | Australia, Brazil, Canada, China, Ethiopia, France, Guinea, India, Madagascar, Malaysia, Mozambique, Namibia, Niger, Nigeria, Recycled/Scrap, Russian Federation, Saudi Arabia, | Australia, Brazil, Canada, China, Ethiopia, France, Guinea, India, Madagascar, Malaysia, Mozambique, Namibia, Niger, Nigeria, Recycled/Scrap, Russian Federation, Saudi Arabia, Sierra Leone, Thailand, Turkey, United Arab Emirates, United States, Zimbabwe;A | L1, CC, DRC | RCOI confirmed as per RMI. | China, DRC or an adjoining country (Covered Countries), Recycled/Scrap, USA, Australia, Mozambique, Canada | Includes Covered Countries | China, DRC or an adjoining country (Covered Countries), Recycled/Scrap, US | CHINA | Australia, Brazil, Canada, China, Ethiopia, France, Guinea, India, Madagascar, Malaysia, Mozambique, Namibia, Niger, Nigeria, Recycled/Scrap, Russian Federation, Saudi Arabia, Sierra Leone, Thailand, Turkey, United Arab Emirates, United States, Zimbabwe, | Australia, Brazil, Canada, China, Ethiopia, France, Guinea, India, Madagascar, Malaysia, Mozambique, Namibia, Niger, Nigeria, Recycled/Scrap, Russian Federation, Saudi Arabia, Sierra Leone, Thailand, Turkey, United Arab Emirates, United States, Zimbabwe | | Recycled/Scrap, China, Australia, United States, Mozambique, Canada | China, DRC or an adjoining country (Covered Countries), Recycled/Scrap, USA, Australia, Mozambique, Canada</t>
  </si>
  <si>
    <t>São João Del Rei, Minas gerais</t>
  </si>
  <si>
    <t>São João Del Rei</t>
  </si>
  <si>
    <t>LR | RCOI confirmed as per RMI. | Not disclosed by supplier | Not disclosed by supplier | RCOI confirmed as per RMI | Not disclosed by supplier | RCOI confirmed as per RMI | not available | Not disclosed by supplier | Not disclosed by supplier | Not disclosed by supplier, RCOI confirmed as per RMI. | LR | Not disclo | RCOI confirmed as per RMI. | Not disclosed by supplier | 0 | RCOI confirmed as per RMI. | RCOI confirmed per RMI | RCOI confirmed as per RMI. | LR | Not disclosed by supplier | RCOI confirmed as per RMI, RCOI confirmed as per RMI. | LR | Not disclosed by supplier | 0 | RCOI confirmed as per RMI. | RCOI confirmed per RMI | RCOI confirmed as per RMI. | RCOI confirmed as per RMI. | Not disclosed by supplier | 0 | RCOI confirmed as per RMI. | RCOI confirmed per RMI | RCOI confirmed as per RMI | RCOI confirmed as per RMI | not available | Not disclosed by supplier | Not disclosed by supplier | 0, LR, No information, Not disclosed by supplier, Not disclosed by supplier | RCOI confirmed as per RMI, RCOI confirmed as per RMI | not available | Not disclosed by supplier | Not disclosed by supplier, RCOI confirmed as per RMI., RCOI confirmed per RMI,</t>
  </si>
  <si>
    <t>Argentina, Australia, Bolivia (Plurinational State of), Brazil, China, Eritrea, Ethiopia, France, Guinea, Guyana, India, Madagascar, Malaysia, Namibia, Niger, Nigeria, Recycled/Scrap, Russian Federation, Sierra Leone, Thailand, United States, Zimbabwe | No known country of origin | Not disclosed per LBMA | Brazil | RCOI confirmed as per RMI. | No known country of origin | Excludes Covered Countries and CAHRA | Mineral sourcing LR, based on RMAP-RMI's RCOI data | Argentina, Australia, Bolivia (Plurinational State of), Brazil, China, Eritrea, Ethiopia, France | Excludes Covered Countries and CAHRA | BRAZIL | Australia, Brazil, China, Ethiopia, France, Madagascar, Mozambique, Nigeria, Sierra Leone, Spain | L1 | LR | RCOI confirmed as per RMI | Rodovia BR 265 - Km 264 - Distrido Industrial de São João Del Rei - Minas gerais, CEP: 36315-000 | Argentina, Australia, Bolivia (Plurinational State of), Brazil, China, Eritrea, Ethiopia, France, Guinea, Guyana, Indi | Argentina, Australia, Bolivia (Plurinational State of), Brazil, China, Eritrea, Ethiopia, France, Guinea, Guyana, India, Madagascar, Malaysia, Namibia, Niger, Nigeria, Recycled/Scrap, Russian Federation, Sierra Leone, Thailand, United States, Zimbabwe;Aus | LR | RCOI confirmed as per RMI. | Due diligence results pending | Excludes Covered Countries | Due diligence results pending | No known country of origin | Brazil | Excludes Covered Countries and CAHRA | LR | Excludes Covered Countries | 0 | Due diligence | Argentina, Australia, Bolivia (Plurinational State of), Brazil, China, Eritrea, Ethiopia, France, Guinea, Guyana, India, Madagascar, Malaysia, Namibia, Niger, Nigeria, Recycled/Scrap, Russian Federation, Sierra Leone, Thailand, United States, Zimbabwe, L1 | Argentina, Australia, Bolivia (Plurinational State of), Brazil, China, Eritrea, Ethiopia, France, Guinea, Guyana, India, Madagascar, Malaysia, Namibia, Niger, Nigeria, Recycled/Scrap, Russian Federation, Sierra Leone, Thailand, United States, Zimbabwe | B | Brazil | Due diligence results pending | Argentina, Australia, Bolivia (Plurinational State of), Brazil, China, Eritrea, Ethiopia, France, Guinea, Guyana, India, Madagascar, Malaysia, Namibia, Niger, Nigeria, Recycled/Scrap, Russian Federation, Sierra Leone, Thailand, United States, Zimbabwe, Br</t>
  </si>
  <si>
    <t>Aizuwakamatsu, Fukushima</t>
  </si>
  <si>
    <t>R/S, LR | Some are recyled/scrap sourced but not all. | 0 | RCOI confirmed per RMI | Some are recycled or scrap sourced but not all. | Recycled or scrap, and mining not disclosed by supplier | Recycled, Scrap and mines from Talison, Noventa, Tanco, proprietary | RCOI Confirmed as per RMI | LR, RCOI confirmed per RMI, Some are recycled or scrap sourced but not all. | Recycled or Scrap | RCOI confirmed as per RMI., RCOI confirmed per RMI, Recycle | RCOI confirmed as per RMI. | Recycled, Scrap and mines from Talison, Noventa, Tanco, proprietary | 0 | RCOI confirmed as per RMI. | LR | RCOI confirmed per RMI | Global Advanced Metals Aizu | RCOI confirmed as per RMI. | Recycled or Scrap | R/S, LR | Glob | Recycled, Scrap and mines from Talison, Noventa, Tanco, proprietary | RCOI Confirmed as per RMI, Some are recyled/scrap sourced but not all. | RCOI confirmed per RMI | R/S, LR, 0, Recycled or Scrap | Recycled, Scrap and mines from Talison, Noventa, Tanco, proprietary | 0 | RCOI confirmed as per RMI. | LR | RCOI confirmed per RMI | Global Advanced Metals Aizu | RCOI confirmed as per RMI. | Recycled or Scrap | RCOI confirmed as per RMI. | Recycled, Scra | Recycled or Scrap | 0, No information, R/S, LR, RCOI confirmed as per RMI., RCOI confirmed per RMI, Recycled or Scrap, Recycled or scrap, and mining not disclosed by supplier, Recycled, Scrap and mines from Talison, Noventa, Recycled, Scrap and mines from Talison, Noventa, T</t>
  </si>
  <si>
    <t>Angola, Argentina, Australia, Austria, Belgium, Brazil, Cambodia, Canada, Chile, China, Colombia, Congo, Democratic Republic of Congo, Djibouti, Ecuador, Egypt, Estonia, Ethiopia, France, Germany, Guyana, Hungary, India, Indonesia, Ireland, Israel, Japan, | DRC- Congo (Kinshasa), Myanmar, Angola, Cambodia, Malaysia, Kazakhstan, Portugal, Mongolia, Austria, Luxembourg, Korea, Republic of, Guyana, Brazil, Chile, Laos, Ecuador, Colombia, Argentina, South Sudan, Hungary, Japan, Tanzania, Zambia, Congo (Brazzavil | Not disclosed per LBMA | Recycled/Scrap, Japan, Brazil, Guyana, Austria, Malaysia, Chile, Cambodia, Colombia, Argentina, Ecuador, Hungary, Mongolia, Portugal, Kazakhstan, Myanmar, Angola, Korea, Luxembourg, Zambia, South Sudan, Sudan, Tanzania, Australia, China, India, Ethiopia, | Includes Covered Countries and CAHRA | DRC- Congo (Kinshasa), Myanmar, Angola, Cambodia, Malaysia, Kazakhstan, Portugal, Mongolia, Austria, Luxembourg, Korea, Republic of, Guyana, Brazil, Chile, Laos, Ecuador, Colombia, Argentina, Hungary, South Sudan, Japan, Tanzania, Zambia, Congo (Brazzavil | DRC- Congo (Kinshasa), Myanmar, Angola, Cambodia, Malaysia, Kazakhstan, Portugal, Mongolia, Austria, Luxembourg, Korea, Republic of, Brazil, Guyana, Chile, Laos, Colombia, Ecuador, Argentina, South Sudan, Hungary, Japan, Tanzania, Zambia, Congo (Brazzavil | Australia, Belarus, Brazil, Burundi, Canada, China, Democratic Republic of the Congo, Estonia, Ethiopia, France, Germany, Hong Kong, India, Indonesia, Ireland, Israel, Japan, Madagascar, Mexico, Mozambique, Nigeria, Recycled/Scrap, Russian Federation, Rwa | JAPAN | Recycled or Scrap | DRC- Congo (Kinshasa), Myanmar, Angola, Cambodia, Malaysia, Kazakhstan, Portugal, Austria, Mongolia, Luxembourg, Korea, Republic of, Brazil, Guyana, Chile, Laos, Ecuador, Colombia, Argentina, South Sudan, Hungary, Japan, Tanzania, Zambia, Congo (Brazzavil | Argentina, Australia, Austria, Belgium, Bolivia, Brazil, Cambodia, Canada, Chile, China, Colombia, Ivory Coast, Czech Republic, Djibouti, Ecuador, Egypt, Estonia, Ethiopia, France, Germany, Guyana, Hungary, India, Indonesia, Ireland, Israel, Japan, Kazakh | DRC- Congo (Kinshasa), Myanmar, Angola, Cambodia, Malaysia, Kazakhstan, Portugal, Austria, Mongolia, Luxembourg, Brazil, Korea, Republic of, Guyana, Chile, Laos, Colombia, Ecuador, Argentina, South Sudan, Hungary, Japan, Tanzania, Zambia, Congo (Brazzavil</t>
  </si>
  <si>
    <t>Boyertown, Pennsylvania</t>
  </si>
  <si>
    <t>DRC, CC, HR, LR, R/S | Some are recycled/scrap, high risk countries, covered countries, and DRC sourced but not all. | RCOI confirmed per RMI | Talison, Noventa, Tanco, proprietary | Recycled or scrap, and mining not disclosed by supplier | Recycled and scrap, From Talison, Noventa, Tanco, GAM | Some are recycled, scrap, covered countries or DRC sourced but not all. | LR, HR, CC, DRC, R/S, RCOI confirmed per RMI, Talison, Noventa, Tanco, proprietary | Gam,Talison, Noventa, Tanco, proprietary | Some are recycled/scrap, high risk countries, covered countries, and DRC sourced but not all. | Recycled and scrap, From Talison, Noventa, Tanco, GAM | 0 | Some are recycled/scrap, high risk countries, covered countries, and DRC sourced but not all. | LR, | Recycled and scrap, From Talison, Noventa, Tanco, GAM | Some are recycled, scrap, covered countries or DRC sourced but not all., Some are recycled/scrap, high risk countries, covered countries, and DRC sourced but not all. | RCOI confirmed per RMI | DRC, | Recycled and scrap, From Talison, Noventa, Tanco, GAM | 0 | Some are recycled/scrap, high risk countries, covered countries, and DRC sourced but not all. | LR, HR, CC, DRC, R/S | RCOI confirmed per RMI | Global Advanced Metals Boyertown | Some are recycle | Gam,Talison, Noventa, Tanco, proprietary | 0, DRC, CC, HR, LR, R/S, From Talison, Noventa, Tanco, proprietary, Gam, Talison, Noventa, Tanco, and recycled/scrap, L1, L3 and R/S based on RMAP-RMI's RCOI data, LR, HR, CC, DRC, R/S, NA, No information, RCOI confirmed per RMI, Recycled and scrap, From</t>
  </si>
  <si>
    <t>Angola, Argentina, Australia, Austria, Brazil, Burundi, Cambodia, Canada, Chile, Colombia, Democratic Republic of Congo, Ecuador, Guyana, Hungary, Japan, Kazakhstan, Korea, Luxembourg, Malaysia, Mongolia, Mozambique, Myanmar, Portugal, Recycled/Scrap, Rwa | DRC- Congo (Kinshasa), Myanmar, Angola, Cambodia, Malaysia, Kazakhstan, Portugal, Mongolia, Austria, Mozambique, Luxembourg, Brazil, Guyana, Korea, Republic of, Chile, Laos, Colombia, Ecuador, Argentina, South Sudan, Hungary, Japan, Tanzania, Zambia, Cong | Not disclosed per LBMA | Recycled/Scrap, Burundi, Rwanda, United States, Mozambique, Australia, Brazil, Canada, Japan, Guyana, Malaysia, Portugal, Austria, Myanmar, Colombia, Mongolia, Cambodia, Chile, Kazakhstan, Korea, Luxembourg, Angola, Ecuador, Argentina, Tanzania, Zambia, H | Includes Covered Countries and CAHRA | DRC- Congo (Kinshasa), Myanmar, Angola, Cambodia, Malaysia, Kazakhstan, Portugal, Austria, Mongolia, Mozambique, Luxembourg, Brazil, Korea, Republic of, Guyana, Chile, Laos, Colombia, Ecuador, Argentina, Hungary, South Sudan, Japan, Tanzania, Zambia, Cong | DRC- Congo (Kinshasa), Myanmar, Angola, Cambodia, Malaysia, Kazakhstan, Portugal, Austria, Mongolia, Mozambique, Luxembourg, Korea, Republic of, Brazil, Guyana, Chile, Laos, Ecuador, Colombia, Argentina, South Sudan, Hungary, Japan, Tanzania, Zambia, Cong | Australia, Brazil, Burundi, Canada, China, Democratic Republic of the Congo, Estonia, Ethiopia, France, Germany, India, Indonesia, Ireland, Israel, Japan, Madagascar, Mexico, Mozambique, Nigeria, Recycled/Scrap, Russian Federation, Rwanda, Sierra Leone, S | UNITED STATES OF AMERICA | Australia, Mozambique, Canada, Covered Country | DRC- Congo (Kinshasa), Myanmar, Angola, Cambodia, Malaysia, Kazakhstan, Portugal, Austria, Mongolia, Mozambique, Luxembourg, Guyana, Korea, Republic of, Brazil, Chile, Laos, Ecuador, Colombia, Argentina, Hungary, South Sudan, Japan, Tanzania, Zambia, Cong | Mozambique, Australia, Canada, Recycled/Scrap, DRC or an adjoining country (Covered Countries), Myanmar, Angola, Cambodia, Malaysia, Kazakhstan, Portugal, Mongolia, Austria, Luxembourg, Guyana, Brazil, Republic Of Korea, Chile, Laos, Ecuador, Colombia, Ar | DRC- Congo (Kinshasa), Myanmar, Angola, Cambodia, Malaysia, Kazakhstan, Portugal, Austria, Mongolia, Mozambique, Luxembourg, Brazil, Korea, Republic of, Guyana, Chile, Laos, Ecuador, Colombia, Argentina, Hungary, South Sudan, Japan, Tanzania, Zambia, Cong</t>
  </si>
  <si>
    <t>Laufenburg, Baden-Württemberg</t>
  </si>
  <si>
    <t>LR, R/S | Some are recycled/scrap, high risk countries, covered countries, and DRC sourced but not all. | 0 | RCOI confirmed per RMI | Raw material is sourced from multiple conflict-free mines globally. | Recycled and mining not disclosed by supplier | Recycled, Scrap and mines | Some are recycled, scrap, covered countries or DRC sourced but not all. | LR, CC, DRC, HR, R/S, Raw material is sourced from multiple conflict-free mines globally., Raw material is sourced from multiple conflict-free mines glob | Some are recycled/scrap, covered countries, and DRC sourced but not all. | Recycled, Scrap and mines | 0 | Some are recycled/scrap, high risk countries, covered countries, and DRC sourced but not all. | LR, CC, DRC, HR, R/S | RCOI confirmed per RMI | Some | Recycled, Scrap and mines | Some are recycled, scrap, covered countries or DRC sourced but not all., Some are recycled/scrap, high risk countries, covered countries, and DRC sourced but not all. | RCOI confirmed per RMI | LR, R/S, Raw material is sourced | Recycled, Scrap and mines | 0 | Some are recycled/scrap, high risk countries, covered countries, and DRC sourced but not all. | LR, CC, DRC, HR, R/S | RCOI confirmed per RMI | Some are recycled/scrap, covered countries, and DRC sourced but not all. | Raw | Raw material is sourced from multiple conflict-free mines globally. Industry standard traceability schemes and other information sources are utilzed. Names and locations of all mines are disclosed to the auditor during the CSI audit. | 0, CANADA | Some are recycled, scrap, cover countries or DRC sourced but not all. | Not disclosed | Some are recycled, scrap or DRC sourced but not all | From Several mines around the world. All mines are conflict free.Name of the mines is confidential by</t>
  </si>
  <si>
    <t>Argentina, Australia, Austria, Belgium, Brazil, Burundi, Cambodia, Canada, Chile, Colombia, Congo, Democratic Republic of Congo, Ecuador, Ethiopia, Germany, Guyana, Hungary, India, Japan, Kazakhstan, Korea, Luxembourg, Malaysia, Mongolia, Mozambique, Myan | DRC- Congo (Kinshasa), Myanmar, Cambodia, Malaysia, Kazakhstan, Portugal, Mongolia, Austria, Mozambique, Luxembourg, Guyana, Brazil, Korea, Republic of, Chile, Laos, Colombia, Ecuador, Argentina, Hungary, Japan, Congo (Brazzaville), India, Canada, Belgium | Not disclosed per LBMA | Recycled/Scrap, Brazil, India, Mozambique, Australia, Ethiopia, Namibia, Niger, Nigeria, Zimbabwe, Sierra Leone, Burundi, Rwanda, Democratic Republic of Congo, Germany, Guyana, Malaysia, Japan, Austria, Mongolia, Colombia, Myanmar, Portugal, Congo, Cambod | Includes Covered Countries and CAHRA | Australia, Brazil, Burundi, Canada, China, Democratic Republic of the Congo, Estonia, Ethiopia, France, Germany, India, Indonesia, Ireland, Israel, Japan, Madagascar, Mexico, Mozambique, Nigeria, Recycled/Scrap, Russian Federation, Rwanda, Sierra Leone, S | DRC- Congo (Kinshasa), Myanmar, Cambodia, Malaysia, Kazakhstan, Portugal, Austria, Mongolia, Mozambique, Luxembourg, Korea, Republic of, Guyana, Brazil, Chile, Laos, Colombia, Ecuador, Argentina, Hungary, Japan, Congo (Brazzaville), India, Canada, Belgium | GERMANY | Australia, Bolivia, Brazil, Burundi, Democratic Republic of Congo, Ethiopia, India, Mozambique, Namibia, Nigeria, Rwanda, Sierra Leone, Zimbabwe | DRC- Congo (Kinshasa), Myanmar, Cambodia, Malaysia, Kazakhstan, Portugal, Austria, Mongolia, Mozambique, Luxembourg, Korea, Republic of, Guyana, Brazil, Chile, Laos, Ecuador, Colombia, Argentina, Hungary, Japan, Congo (Brazzaville), India, Canada, Belgium | Australia, Bolivia, Brazil, Burundi, DRC or an adjoining country (Covered Countries), Ethiopia, India, Mozambique, Namibia, Nigeria, Rwanda, Sierra Leone, Zimbabwe, Recycled/Scrap | DRC- Congo (Kinshasa), Myanmar, Cambodia, Malaysia, Kazakhstan, Portugal, Austria, Mongolia, Mozambique, Luxembourg, Korea, Republic of, Brazil, Guyana, Chile, Laos, Ecuador, Colombia, Argentina, Hungary, Japan, Congo (Brazzaville), India, Canada, Belgium</t>
  </si>
  <si>
    <t>Mito, Ibaraki</t>
  </si>
  <si>
    <t>LR | Some are recyled/scrap sourced but not all. | 0 | RCOI confirmed per RMI | Raw material is sourced from multiple conflict-free mines globally. | Recycled and mining not disclosed by supplier | Not disclosed by supplier | Some are recycled or scrap sourced but not all | LR, R/S, Raw material is sourced from multiple conflict-free mines globally., Raw material is sourced from multiple conflict-free mines globally. Industry standard traceability s | Some are recyled/scrap sourced but not all. | Not disclosed by supplier | 0 | Some are recyled/scrap sourced but not all. | LR, R/S | RCOI confirmed per RMI | Some are recyled/scrap sourced but not all. | Raw material is sourced from multiple conflict-fre | Not disclosed by supplier | Some are recycled or scrap sourced but not all, Some are recyled/scrap sourced but not all. | RCOI confirmed per RMI | LR, 0, Raw material is sourced from multiple conflict-free mines globally. Industry standard traceability sc | Not disclosed by supplier | 0 | Some are recyled/scrap sourced but not all. | LR, R/S | RCOI confirmed per RMI | Some are recyled/scrap sourced but not all. | Raw material is sourced from multiple conflict-free mines globally. Industry standard traceabili | Raw material is sourced from multiple conflict-free mines globally. Industry standard traceability schemes and other information sources are utilzed. Names and locations of all mines are disclosed to the auditor during the CSI audit.</t>
  </si>
  <si>
    <t>Argentina, Australia, Austria, Brazil, Burundi, Canada, China, Democratic Republic of Congo, Ethiopia, Germany, Guyana, India, Japan, Malaysia, Mozambique, Namibia, Niger, Nigeria, Panama, Recycled/Scrap, Rwanda, Sierra Leone, United States, Zimbabwe | Japan, Rwanda, Sierra Leone, Bolivia, India, Canada, Mozambique, China, Namibia, Brazil, Zimbabwe, Australia, Germany, Ethiopia | Not disclosed per LBMA | Recycled/Scrap, Brazil, India, Namibia, Zimbabwe, Ethiopia, Sierra Leone, Australia, Mozambique, Rwanda, Japan, Germany, Canada, China, Niger, Nigeria, Burundi, Democratic Republic of Congo | Some are recyled/scrap sourced but not all. | 0 | Japan, Rwanda | Includes Covered Countries and CAHRA | Australia, Brazil, Burundi, Canada, China, Democratic Republic of the Congo, Estonia, Ethiopia, France, Germany, India, Indonesia, Ireland, Israel, Japan, Madagascar, Mexico, Mozambique, Nigeria, Recycled/Scrap, Russian Federation, Rwanda, Sierra Leone, S | Japan, Rwanda, Sierra Leone, Bolivia, India, Canada, Mozambique, Namibia, China, Brazil, Zimbabwe, Australia, Ethiopia, Germany | Argentina, Australia, Austria, Brazil, Burundi, Canada, China, Democratic Republic of Congo, Ethiopia, Germany, Guyana, India, Japan, Malaysia, Mozambique, Namibia, Niger, Nigeria, Panama, Recycled/Scrap, Rwanda, Sierra Leone, United States, Zimbabwe;Aust | Japan, Rwanda, Sierra Leone, Bolivia, India, Canada, Mozambique, China, Namibia, Brazil, Zimbabwe, Australia, Ethiopia, Germany | LR, CC, DRC, R/S | Some are recyled/scrap sourced but not all. | Australia, Bolivia, Brazil, Burundi, DRC or an adjoining country (Covered Countries), Ethiopia, India, Mozambique, Namibia, Nigeria, Rwanda, Sierra Leone, Zimbabwe,  Recycled/Scrap, Germany, | JAPAN | Argentina, Australia, Austria, Brazil, Burundi, Canada, China, Democratic Republic of Congo, Ethiopia, Germany, Guyana, India, Japan, Malaysia, Mozambique, Namibia, Niger, Nigeria, Panama, Recycled/Scrap, Rwanda, Sierra Leone, United States, Zimbabwe, L1, | Argentina, Australia, Austria, Brazil, Burundi, Canada, China, Democratic Republic of Congo, Ethiopia, Germany, Guyana, India, Japan, Malaysia, Mozambique, Namibia, Niger, Nigeria, Panama, Recycled/Scrap, Rwanda, Sierra Leone, United States, Zimbabwe | Re | Recycled/Scrap, Brazil, India, Namibia, Zimbabwe, Ethiopia, Sierra Leone, Australia, Mozambique, Rwanda, Japan, Germany, Canada, China, Niger, Nigeria, Burundi, Democratic Republic of Congo | Australia, Bolivia, Brazil, Burundi, Democratic Republic of Congo, Ethiopia, India, Mozambique, Namibia, Nigeria, Rwanda, Sierra Leone, Zimbabwe | Japan, Rwanda, Sierra Leone, Bolivia, India, Canada, Mozambique, Namibia, China, Brazil, Zimbabwe, Australia, Germany, Ethiopia | Australia, Bolivia, Brazil, Burundi, DRC or an adjoining country (Covered Countries), Ethiopia, India, Mozambique, Namibia, Nigeria, Rwanda, Sierra Leone, Zimbabwe,  Recycled/Scrap, Germany, China, Japan, Canada</t>
  </si>
  <si>
    <t>Newton, Massachusetts</t>
  </si>
  <si>
    <t>LR, R/S | Some are recyled/scrap sourced but not all. | 0 | RCOI confirmed per RMI | Various mines, Talison | Recycled and mining not disclosed by supplier | From Jiangxi Dajichan Tungsten Industry Ltd, Mibra, Kenticha,Talison. | Some are recycled or scrap sourced but not all | LR, R/S, Raw material is sourced from multiple conflict-free mines globally. Industry standard traceability schemes and other informat | Australia/Mozambique/Canada | Some are recyled/scrap sourced but not all. | From Jiangxi Dajichan Tungsten Industry Ltd, Mibra, Kenticha,Talison. | 0 | Some are recyled/scrap sourced but not all. | LR, R/S | RCOI confirmed per RMI | H.C. Starck Inc. | Som | From Jiangxi Dajichan Tungsten Industry Ltd, Mibra, Kenticha,Talison. | Some are recycled or scrap sourced but not all, Some are recyled/scrap sourced but not all. | RCOI confirmed per RMI | LR, R/S, 0, Raw material is sourced from multiple conflict-free | From Jiangxi Dajichan Tungsten Industry Ltd, Mibra, Kenticha,Talison. | 0 | Some are recyled/scrap sourced but not all. | LR, R/S | RCOI confirmed per RMI | H.C. Starck Inc. | Some are recyled/scrap sourced but not all. | Australia/Mozambique/Canada | Raw | Raw material is sourced from multiple conflict-free mines globally. Industry standard traceability schemes and other information sources are utilzed. Names and locations of all mines are disclosed to the auditor during the CSI audit. | 0, From Jiangxi Dajichan Tungsten Industry Ltd, Mibra, Kenticha,Talison., From Jiangxi Dajichan Tungsten Industry Ltd, Mibra, Kenticha,Talison. | Some are recycled or scrap sourced but not all, Jiangxi Dajichan Tungsten Industry Ltd., Mibra, Kenticha, Tal</t>
  </si>
  <si>
    <t>Australia, Brazil, Burundi, Canada, China, Congo, Democratic Republic of Congo, Eritrea, Ethiopia, Germany, India, Japan, Mozambique, Namibia, Niger, Nigeria, Recycled/Scrap, Rwanda, Sierra Leone, Slovenia, United States, Zimbabwe | Burundi, United States, Japan, Rwanda, Sierra Leone, Congo (Brazzaville), Bolivia, India, Canada, Mozambique, China, Namibia, Brazil, Zimbabwe, Nigeria, Australia, Ethiopia, Germany | Not disclosed per LBMA | Recycled/Scrap, Brazil, India, Zimbabwe, Ethiopia, Sierra Leone, Niger, Nigeria, Mozambique, Rwanda, United States, Burundi, Australia, Namibia, China, Germany, Japan, Canada, Slovenia, Congo, Democratic Republic of Congo | Some are recyled/scrap sourced | Includes Covered Countries and CAHRA | Australia, Brazil, Burundi, Canada, China, Democratic Republic of the Congo, Ethiopia, France, Germany, India, Indonesia, Ireland, Japan, Madagascar, Mexico, Mozambique, Nigeria, Recycled/Scrap, Russian Federation, Rwanda, Sierra Leone, Spain, Thailand, U | Burundi, United States, Japan, Rwanda, Sierra Leone, Congo (Brazzaville), Bolivia, India, Canada, Mozambique, China, Namibia, Brazil, Zimbabwe, Australia, Nigeria, Ethiopia, Germany | Australia, Brazil, Burundi, Canada, China, Congo, Democratic Republic of Congo, Eritrea, Ethiopia, Germany, India, Japan, Mozambique, Namibia, Niger, Nigeria, Recycled/Scrap, Rwanda, Sierra Leone, Slovenia, United States, Zimbabwe;Australia, Brazil, Burun | Burundi, United States, Japan, Rwanda, Sierra Leone, Congo (Brazzaville), Bolivia, India, Canada, Mozambique, Namibia, China, Brazil, Zimbabwe, Nigeria, Australia, Ethiopia, Germany | UNITED STATES OF AMERICA | Australia, Brazil, Burundi, Canada, China, Congo, Democratic Republic of Congo, Eritrea, Ethiopia, Germany, India, Japan, Mozambique, Namibia, Niger, Nigeria, Recycled/Scrap, Rwanda, Sierra Leone, Slovenia, United States, Zimbabwe, L1, CC, DRC, R/S | Some | Australia, Brazil, Burundi, Canada, China, Congo, Democratic Republic of Congo, Eritrea, Ethiopia, Germany, India, Japan, Mozambique, Namibia, Niger, Nigeria, Recycled/Scrap, Rwanda, Sierra Leone, Slovenia, United States, Zimbabwe | Recycled/Scrap, Brazil | Recycled/Scrap, Brazil, India, Zimbabwe, Ethiopia, Sierra Leone, Niger, Nigeria, Mozambique, Rwanda, United States, Burundi, Australia, Namibia, China, Germany, Japan, Canada, Slovenia, Congo, Democratic Republic of Congo | Australia, Bolivia, Brazil, Burundi, Democratic Republic of Congo, Ethiopia, India, Mozambique, Namibia, Nigeria, Rwanda, Sierra Leone, Zimbabwe | Burundi, United States, Japan, Rwanda, Sierra Leone, Congo (Brazzaville), Bolivia, India, Canada, Mozambique, Namibia, China, Brazil, Zimbabwe, Nigeria, Australia, Germany, Ethiopia | Australia, Bolivia, Brazil, Ethiopia, India, Mozambique, Namibia, Rwanda, Sierra Leone, Zimbabwe, Burundi, Namibia, Nigeria, DRC or an adjoining country (Covered Countries), USA, Japan, Canada, China, Germany, Recycled/Scrap, Russia, Australia, Slovenia | Australia, Bolivia, Brazil, Burundi, Democratic Republic of Congo, Ethiopia, India, Mozambique, Namibia, Nigeria, Rwanda, Sierra Leone, Zimbabwe, Australia, Bolivia, Brazil, Ethiopia, India, Mozambique, Namibia, Rwanda, Sierra Leone, Zimbabwe, Burundi, Na</t>
  </si>
  <si>
    <t>Goslar, Niedersachsen</t>
  </si>
  <si>
    <t>LR, CC, DRC, HR, R/S | Some are recycled/scrap, high risk countries, covered countries, and DRC sourced but not all. | 0 | RCOI confirmed per RMI | Raw material is sourced from multiple conflict-free mines globally. | Recycled or scrap, and mining not disclosed by supplier | From Mibra, Kenticha | Some are recycled, scrap, covered countries or DRC sourced but not all. | LR, CC, DRC, HR, R/S, Raw material is sourced from multiple conflict-free mines globally., Raw material is sourced from multiple conflict-free mines globally. | GERMANY | Some are recycled/scrap, covered countries, and DRC sourced but not all. | From Mibra, Kenticha | 0 | Some are recycled/scrap, high risk countries, covered countries, and DRC sourced but not all. | LR, CC, DRC, HR, R/S | RCOI confirmed per RMI | | From Mibra, Kenticha | Some are recycled, scrap, covered countries or DRC sourced but not all., Some are recycled/scrap, high risk countries, covered countries, and DRC sourced but not all. | RCOI confirmed per RMI | LR, CC, DRC, HR, R/S, 0, Raw material | From Mibra, Kenticha | 0 | Some are recycled/scrap, high risk countries, covered countries, and DRC sourced but not all. | LR, CC, DRC, HR, R/S | RCOI confirmed per RMI | H.C. Starck Tantalum and Niobium GmbH; NA | Raw Materials are sourced from multiple | Raw material is sourced from multiple conflict-free mines globally. Industry standard traceability schemes and other information sources are utilzed. Names and locations of all mines are disclosed to the auditor during the CSI audit.</t>
  </si>
  <si>
    <t>Angola, Argentina, Australia, Austria, Brazil, Burundi, Cambodia, Chile, Colombia, Democratic Republic of Congo, Ecuador, Ethiopia, Germany, Guyana, Hungary, India, Japan, Kazakhstan, Korea, Luxembourg, Malaysia, Mongolia, Mozambique, Myanmar, Namibia, Ni | DRC- Congo (Kinshasa), Myanmar, Angola, Cambodia, Malaysia, Kazakhstan, Portugal, Austria, Mongolia, Mozambique, Luxembourg, Korea, Republic of, Guyana, Brazil, Chile, Laos, Ecuador, Colombia, Argentina, Hungary, South Sudan, Japan, Tanzania, Zambia, Cong | Not disclosed per LBMA | Recycled/Scrap, Germany, Burundi, Rwanda, Brazil, Japan, Mozambique, Australia, Ethiopia, India, Namibia, Sierra Leone, Niger, Nigeria, Zimbabwe, Thailand, Guyana, Malaysia, United States, Austria, Colombia, Ecuador, Mongolia, Myanmar, Portugal, Cambodia, | Includes Covered Countries and CAHRA | Australia, Austria, Brazil, Burundi, Canada, China, Democratic Republic of the Congo, Estonia, Ethiopia, France, Germany, India, Indonesia, Ireland, Israel, Japan, Kazakhstan, Madagascar, Malaysia, Mexico, Mongolia, Mozambique, Myanmar, Nigeria, Peru, Por | DRC- Congo (Kinshasa), Myanmar, Angola, Cambodia, Malaysia, Kazakhstan, Portugal, Mongolia, Austria, Mozambique, Luxembourg, Brazil, Korea, Republic of, Guyana, Chile, Laos, Ecuador, Colombia, Argentina, Hungary, South Sudan, Japan, Tanzania, Zambia, Cong | DRC- Congo (Kinshasa), Myanmar, Angola, Cambodia, Malaysia, Kazakhstan, Portugal, Mongolia, Austria, Mozambique, Luxembourg, Guyana, Brazil, Korea, Republic of, Chile, Laos, Colombia, Ecuador, Argentina, South Sudan, Hungary, Japan, Tanzania, Zambia, Cong | GERMANY | Australia, Bolivia, Brazil, Burundi, Democratic Republic of Congo, Ethiopia, India, Mozambique, Namibia, Nigeria, Rwanda, Sierra Leone, Zimbabwe | DRC- Congo (Kinshasa), Myanmar, Angola, Cambodia, Malaysia, Kazakhstan, Portugal, Mongolia, Austria, Mozambique, Luxembourg, Korea, Republic of, Brazil, Guyana, Chile, Laos, Colombia, Ecuador, Argentina, South Sudan, Hungary, Japan, Tanzania, Zambia, Cong | DRC or an adjoining country (Covered Countries), Myanmar, Angola, Cambodia, Malaysia, Kazakhstan, Portugal, Mongolia, Austria, Mozambique, Luxembourg, Brazil, Republic Of Korea, Guyana, Chile, Laos, Colombia, Ecuador, Argentina, Hungary, South Sudan, Japa | DRC- Congo (Kinshasa), Myanmar, Angola, Cambodia, Malaysia, Kazakhstan, Portugal, Mongolia, Austria, Mozambique, Luxembourg, Brazil, Korea, Republic of, Guyana, Chile, Laos, Colombia, Ecuador, Argentina, South Sudan, Hungary, Japan, Tanzania, Zambia, Cong</t>
  </si>
  <si>
    <t>Map Ta Phut, Rayong</t>
  </si>
  <si>
    <t>LR, CC, DRC, HR | Some are high risk countries, covered countries, and DRC sourced but not all. | 0 | RCOI confirmed per RMI | Raw material is sourced from multiple conflict-free mines globally. | Recycled or scrap, and mining not disclosed by supplier | Recycled, Scrap and mines | Some are recycled, scrap, covered countries or DRC sourced but not all. | Includes Covered Countries | LR, CC, DRC, HR, Raw material is sourced from multiple conflict-free mines globally., Raw material is sourced from multiple | Some are recycled/scrap, covered countries, and DRC sourced but not all. | Recycled, Scrap and mines | 0 | Some are high risk countries, covered countries, and DRC sourced but not all. | LR, CC, DRC, HR | RCOI confirmed per RMI | H.C. Starck Co., Ltd. | R | Recycled, Scrap and mines | Some are recycled, scrap, covered countries or DRC sourced but not all. | Includes Covered Countries, Some are high risk countries, covered countries, and DRC sourced but not all. | RCOI confirmed per RMI | LR, CC, DRC, HR, 0, | Recycled, Scrap and mines | 0 | Some are high risk countries, covered countries, and DRC sourced but not all. | LR, CC, DRC, HR | RCOI confirmed per RMI | H.C. Starck Co., Ltd. | Raw Materials are sourced from multiple conflict-free mines globally. Inustr | Raw material is sourced from multiple conflict-free mines globally. Industry standard traceability schemes and other information sources are utilzed. Names and locations of all mines are disclosed to the auditor during the CSI audit.</t>
  </si>
  <si>
    <t>Angola, Argentina, Australia, Austria, Brazil, Burundi, Cambodia, Chile, Colombia, Democratic Republic of Congo, Ecuador, Ethiopia, Guyana, Hungary, India, Japan, Kazakhstan, Korea, Luxembourg, Malaysia, Mongolia, Mozambique, Myanmar, Namibia, Niger, Nige | DRC- Congo (Kinshasa), Myanmar, Angola, Cambodia, Malaysia, Kazakhstan, Portugal, Austria, Mongolia, Mozambique, Luxembourg, Brazil, Guyana, Korea, Republic of, Chile, Laos, Ecuador, Colombia, Argentina, Hungary, South Sudan, Japan, Tanzania, Zambia, Cong | Not disclosed per LBMA | Recycled/Scrap, Brazil, Mozambique, Ethiopia, Australia, Rwanda, India, Namibia, Niger, Nigeria, Sierra Leone, Burundi, Zimbabwe, Thailand, United States, Malaysia, Chile, Portugal, Myanmar, Cambodia, Kazakhstan, Angola, Guyana, Austria, Mongolia, Luxembo | Includes Covered Countries and CAHRA | Australia, Belarus, Brazil, Burundi, Canada, China, Democratic Republic of the Congo, El Salvador, Estonia, Ethiopia, France, Germany, Hong Kong, India, Indonesia, Ireland, Israel, Japan, Madagascar, Mexico, Mozambique, Nigeria, Recycled/Scrap, Russian Fe | DRC- Congo (Kinshasa), Myanmar, Angola, Cambodia, Malaysia, Kazakhstan, Portugal, Austria, Mongolia, Mozambique, Luxembourg, Brazil, Guyana, Korea, Republic of, Chile, Laos, Ecuador, Colombia, Argentina, South Sudan, Hungary, Japan, Tanzania, Zambia, Cong | DRC- Congo (Kinshasa), Myanmar, Angola, Cambodia, Malaysia, Kazakhstan, Portugal, Mongolia, Austria, Mozambique, Luxembourg, Guyana, Korea, Republic of, Brazil, Chile, Laos, Ecuador, Colombia, Argentina, Hungary, South Sudan, Japan, Tanzania, Zambia, Cong | THAILAND | Australia, Bolivia, Brazil, Burundi, Democratic Republic of Congo, Ethiopia, India, Mozambique, Namibia, Nigeria, Rwanda, Sierra Leone, Zimbabwe | DRC- Congo (Kinshasa), Myanmar, Angola, Cambodia, Malaysia, Kazakhstan, Portugal, Mongolia, Austria, Mozambique, Luxembourg, Korea, Republic of, Guyana, Brazil, Chile, Laos, Colombia, Ecuador, Argentina, South Sudan, Hungary, Japan, Tanzania, Zambia, Cong | Australia, Bolivia, Brazil, Burundi, DRC or an adjoining country (Covered Countries), Ethiopia, India, Mozambique, Namibia, Nigeria, Rwanda, Sierra Leone, Zimbabwe, Myanmar, Angola, Cambodia, Malaysia, Kazakhstan, Portugal, Austria, Mongolia, Luxembourg, | DRC- Congo (Kinshasa), Myanmar, Angola, Cambodia, Malaysia, Kazakhstan, Portugal, Austria, Mongolia, Mozambique, Luxembourg, Guyana, Brazil, Korea, Republic of, Chile, Laos, Colombia, Ecuador, Argentina, Hungary, South Sudan, Japan, Tanzania, Zambia, Cong</t>
  </si>
  <si>
    <t>Matamoros, Tamaulipas</t>
  </si>
  <si>
    <t>LR, R/S | Some are recyled/scrap sourced but not all. | Not disclosed by supplier | Recycled and mining not disclosed by supplier | Recycled, Scrap and mines | Some are recycled or scrap sourced but not all | Not disclosed by supplier | recycled/scrap | Some are recycled or scrap sourced but not all | recycled/scrap | SWITZERLAND | Some are recycled, scrap, covered countries or DRC so | Some are recyled/scrap sourced but not all. | Recycled, Scrap and mines | 0 | Some are recyled/scrap sourced but not all. | RCOI confirmed per RMI | Some are recyled/scrap sourced but not all. | LR, R/S | 0 | Recycled, Scrap and mines | Some are recycled or scrap sourced but not all, Some are recyled/scrap sourced but not all. | LR, R/S, 0 | Recycled, Scrap and mines | 0 | Some are recyled/scrap sourced but not all. | RCOI confirmed per RMI | Some are recyled/scrap sourced but not all. | Some are recyled/scrap sourced but not all. | Recycled, Scrap and mines | 0 | Some are recyled/scrap sourc | recycled/scrap | Some are recycled or scrap sourced but not all | recycled/scrap | SWITZERLAND | Some are recycled, scrap, covered countries or DRC sourced but not all. | Some are recycled, scrap, cover countries or DRC sourced but not all. | Recycled, Sc | 0, Kisengo and recycled/scrap, LR, R/S, No information, RCOI confirmed per RMI, Recycled and mining not disclosed by supplier, Recycled and mining not disclosed by supplier | Sourced from Mines/Recyale/Scrap, Recycled and scrap, and mines not disclosed by</t>
  </si>
  <si>
    <t>Angola, Argentina, Australia, Austria, Brazil, Cambodia, Chile, Colombia, Democratic Republic of Congo, Ecuador, Guyana, Hungary, Japan, Kazakhstan, Korea, Luxembourg, Malaysia, Mali, Mexico, Mongolia, Mozambique, Myanmar, Portugal, Recycled/Scrap, South | DRC- Congo (Kinshasa), Myanmar, Angola, Cambodia, Malaysia, Kazakhstan, Portugal, Austria, Mongolia, Mozambique, Mali, Luxembourg, Korea, Republic of, Brazil, Guyana, Chile, Laos, Ecuador, Colombia, Argentina, South Sudan, Hungary, Japan, Tanzania, Zambia | Not disclosed per LBMA | Recycled/Scrap, Mexico, Brazil, Malaysia, Guyana, Austria, Mongolia, Mozambique, Portugal, Angola, Cambodia, Chile, Kazakhstan, Korea, Luxembourg, Mali, Myanmar, Argentina, Colombia, Ecuador, South Sudan, Sudan, Japan, Hungary, Tanzania, Australia, Zambia | Includes Covered Countries and CAHRA | DRC- Congo (Kinshasa), Myanmar, Angola, Cambodia, Malaysia, Kazakhstan, Portugal, Austria, Mongolia, Mozambique, Mali, Luxembourg, Brazil, Korea, Republic of, Guyana, Chile, Laos, Colombia, Ecuador, Argentina, South Sudan, Hungary, Japan, Tanzania, Ghana, | DRC- Congo (Kinshasa), Myanmar, Angola, Cambodia, Malaysia, Kazakhstan, Portugal, Austria, Mongolia, Mozambique, Mali, Luxembourg, Korea, Republic of, Brazil, Guyana, Chile, Laos, Colombia, Ecuador, Argentina, Hungary, South Sudan, Japan, Tanzania, Ghana, | Australia, Brazil, Burundi, Canada, China, Democratic Republic of the Congo, Estonia, Ethiopia, France, Germany, India, Indonesia, Ireland, Israel, Japan, Madagascar, Mexico, Mozambique, Nigeria, Recycled/Scrap, Russian Federation, Rwanda, Sierra Leone, S | MEXICO | DRC- Congo (Kinshasa), Myanmar, Angola, Cambodia, Malaysia, Kazakhstan, Portugal, Mongolia, Austria, Mozambique, Mali, Luxembourg, Guyana, Korea, Republic of, Brazil, Chile, Laos, Colombia, Ecuador, Argentina, South Sudan, Hungary, Japan, Tanzania, Ghana, | DRC or an adjoining country (Covered Countries), Myanmar, Angola, Cambodia, Malaysia, Kazakhstan, Portugal, Mongolia, Austria, Mozambique, Mali, Luxembourg, Guyana, Republic Of Korea, Brazil, Chile, Laos, Colombia, Ecuador, Argentina, South Sudan, Hungary | DRC- Congo (Kinshasa), Myanmar, Angola, Cambodia, Malaysia, Kazakhstan, Portugal, Austria, Mongolia, Mozambique, Mali, Luxembourg, Korea, Republic of, Guyana, Brazil, Chile, Laos, Ecuador, Colombia, Argentina, Hungary, South Sudan, Japan, Tanzania, Zambia</t>
  </si>
  <si>
    <t>Fengxin, Jiangxi Sheng</t>
  </si>
  <si>
    <t>LR | RCOI confirmed as per RMI. | RCOI confirmed per RMI | From other mines in china | Recycled or scrap, and mining not disclosed by supplier | Not disclosed by supplier | RCOI confirmed as per RMI | from other mines in china, RCOI confirmed per RMI | RCOI confirmed as per RMI | RUSSIAN FEDERATION | RCOI confirmed as per CFSI | Some are recycled, scrap, cover countries or DRC sourced but not all. | RCOI confirmed as per RMI. | Not disclosed by supplier | 0 | RCOI confirmed as per RMI. | RCOI confirmed per RMI | RCOI confirmed as per RMI. | from other mines in china | LR | Not disclosed by supplier | RCOI confirmed as per RMI, RCOI confirmed as per RMI. | RCOI confirmed per RMI | LR | Not disclosed by supplier | 0 | RCOI confirmed as per RMI. | RCOI confirmed per RMI | RCOI confirmed as per RMI. | from other mines in china | RCOI confirmed as per RMI. | Not disclosed by supplier | 0 | RCOI confirmed as per RMI. | RCOI confirmed per RMI | RCOI confirmed as per RMI | RUSSIAN FEDERATION | RCOI confirmed as per CFSI | Some are recycled, scrap, cover countries or DRC sourced but not all. | Not disclosed by supplier | Not disclosed by supplier | 0, from other mines in china, LR, NA, No information, Not disclosed by supplier, Not disclosed by supplier | RCOI confirmed as per RMI, RCOI confirmed as per RMI., RCOI confirmed per RMI, Recycled or scrap, and mining not disclosed by supplier, Recycled o</t>
  </si>
  <si>
    <t>Argentina, Australia, Brazil, Canada, Chile, China, Ethiopia, France, Guinea, India, Japan, Madagascar, Malaysia, Mexico, Niger, Nigeria, Papua New Guinea, Peru, Recycled/Scrap, Russian Federation, Sierra Leone, Singapore, Thailand, United States | No known country of origin | Not disclosed per LBMA | Recycled/Scrap, China, United States | RCOI confirmed as per RMI. | No known country of origin | RCOI confirmed per RMI | Includes Covered Countries and CAHRA | Mineral sourcing LR from China | Argentina, Australia, Brazil, Canada, Chile, China, Ethiopia, | Excludes Covered Countries and CAHRA | Australia, Brazil, China, Ethiopia, France, Madagascar, Nigeria, Sierra Leone | L1 | RCOI confirmed as per RMI | No known country of origin | NO.98hujiabian road fengxin jiangxi China | Argentina, Australia, Brazil, Canada, Chile, China, Ethiopia, France, Guinea, India, Japan, Madagascar, Malaysia, Mexico, Niger, Nigeria, Papua New G | Argentina, Australia, Brazil, Canada, Chile, China, Ethiopia, France, Guinea, India, Japan, Madagascar, Malaysia, Mexico, Niger, Nigeria, Papua New Guinea, Peru, Recycled/Scrap, Russian Federation, Sierra Leone, Singapore, Thailand, United States;Australi | L1 | RCOI confirmed as per RMI. | China, DRC or an adjoining country (Covered Countries), Recycled/Scrap, USA, Russia | Excludes Covered Countries | China, DRC or an adjoining country (Covered Countries), Recycled/Scrap, USA, Russia | No known country of | CHINA | Argentina, Australia, Brazil, Canada, Chile, China, Ethiopia, France, Guinea, India, Japan, Madagascar, Malaysia, Mexico, Niger, Nigeria, Papua New Guinea, Peru, Recycled/Scrap, Russian Federation, Sierra Leone, Singapore, Thailand, United States, L1 | RC | Argentina, Australia, Brazil, Canada, Chile, China, Ethiopia, France, Guinea, India, Japan, Madagascar, Malaysia, Mexico, Niger, Nigeria, Papua New Guinea, Peru, Recycled/Scrap, Russian Federation, Sierra Leone, Singapore, Thailand, United States | Recycl | Recycled/Scrap, China, United States | China, DRC or an adjoining country (Covered Countries), Recycled/Scrap, USA, Russia | Argentina, Australia, Brazil, Canada, Chile, China, Ethiopia, France, Guinea, India, Japan, Madagascar, Malaysia, Mexico, Niger, Nigeria, Papua New Guinea, Peru, Recycled/Scrap, Russian Federation, Sierra Leone, Singapore, Thailand, United States, China,</t>
  </si>
  <si>
    <t>YunFu City, Guangdong Sheng</t>
  </si>
  <si>
    <t>RCOI confirmed as per RMI. | Not disclosed by supplier | Not disclosed by supplier | Some are recycled or scrap sourced but not all | RCOI confirmed as per RMI | RCOI confirmed as per CFSI | Some are DRC sourced but not all. | Not disclosed by supplier | Not disclosed by supplier | Some are recycled or scrap so | Not disclosed by supplier | Some are recycled or scrap sourced but not all, RCOI confirmed as per RMI. | RCOI confirmed as per RMI | RCOI confirmed as per CFSI | Some are DRC sourced but not all. | Not disclosed by supplier | Not disclosed by supplier | Some are recycled or scrap sourced but not all | 0, No information, Not disclosed by supplier, Not disclosed by supplier | Some are recycled or scrap sourced but not all, RCOI confirmed as per RMI | RCOI confirmed as per CFSI | Some are DRC sourced but not all. | Not disclosed by supplier | Not disclose</t>
  </si>
  <si>
    <t>Australia, Bolivia (Plurinational State of), Brazil, China, Colombia, Ethiopia, France, Guinea, Guyana, India, Kazakhstan, Madagascar, Malaysia, Namibia, Niger, Nigeria, Recycled/Scrap, Russian Federation, Sierra Leone, Thailand, United States, Zimbabwe | China | Not disclosed per LBMA | Recycled/Scrap, China, Kazakhstan | RCOI confirmed as per RMI. | China | Includes Covered Countries and CAHRA | Australia, Bolivia (Plurinational State of), Brazil, China, Colombia, Ethiopia, France, Guinea, Guyana, India, Kazakhstan, Madagascar, Malaysia | L1, L2, DRC | Some are recycled or scrap sourced but not all | China | Rencun Industrial Zone, Xinxing County, Yunfu City, Guangdong Province, China | Australia, Bolivia (Plurinational State of), Brazil, China, Colombia, Ethiopia, France, Guinea, Guyana, | China;HR | Australia, Bolivia (Plurinational State of), Brazil, China, Colombia, Ethiopia, France, Guinea, Guyana, India, Kazakhstan, Madagascar, Malaysia, Namibia, Niger, Nigeria, Recycled/Scrap, Russian Federation, Sierra Leone, Thailand, United States, Zimbabwe, | Recycled/Scrap, China, Kazakhstan | Includes Covered Countries and CAHRA | China, DRC or an adjoining country (Covered Countries), Kazakhstan, Recycled/Scrap</t>
  </si>
  <si>
    <t>Jiujiang, Jiangxi Sheng</t>
  </si>
  <si>
    <t>LR | RCOI confirmed as per RMI. | 0 | Not disclosed by supplier | Not disclosed by supplier | RCOI confirmed as per RMI | Not disclosed by supplier | RCOI confirmed as per RMI | UNITED STATES OF AMERICA | RCOI confirmed as per CFSI | not available | Not disclosed by supplier | Not disclosed by supplier | Not disclosed b | RCOI confirmed as per RMI. | Not disclosed by supplier | 0 | RCOI confirmed as per RMI. | RCOI confirmed per RMI | RCOI confirmed as per RMI. | LR | Not disclosed by supplier | RCOI confirmed as per RMI, RCOI confirmed as per RMI. | LR | Not disclosed by supplier | 0 | RCOI confirmed as per RMI. | RCOI confirmed per RMI | RCOI confirmed as per RMI. | RCOI confirmed as per RMI. | Not disclosed by supplier | 0 | RCOI confirmed as per RMI. | RCOI confirmed per RMI | RCOI confirmed as per RMI | RCOI confirmed as per RMI | UNITED STATES OF AMERICA | RCOI confirmed as per CFSI | not available | Not disclosed by supplier | Not disclosed by supplier | 0, LR, No information, Not disclosed by supplier, Not disclosed by supplier | RCOI confirmed as per RMI, Not disclosed by supplier | Sourced from Mines/Recyale/Scrap, Not disclosed by supplier, Excludes Covered Countries, RCOI confirmed as per RMI., RCOI</t>
  </si>
  <si>
    <t>Argentina, Austria, Belgium, Brazil, Cambodia, Canada, Chile, China, Colombia, Democratic Republic of Congo, Ecuador, Ethiopia, Germany, Guyana, Hungary, India, Japan, Kazakhstan, Korea, Luxembourg, Malaysia, Mongolia, Myanmar, Namibia, Niger, Peru, Portu | DRC- Congo (Kinshasa), Myanmar, Cambodia, Malaysia, Kazakhstan, Portugal, Austria, Mongolia, Luxembourg, Brazil, Guyana, Korea, Republic of, Chile, Laos, Colombia, Ecuador, Argentina, Hungary, Japan, India, Canada, Belgium, Namibia, Taiwan, Peru, Germany, | Not disclosed per LBMA | Recycled/Scrap, China, Brazil, Malaysia, Japan, Guyana, India, Argentina, Austria, Mongolia, Portugal, Colombia, Cambodia, Chile, Ecuador, Hungary, Kazakhstan, Canada, Belgium, Namibia, Korea, Luxembourg, Myanmar, Peru, Ethiopia, Germany, Spain, Niger, Ni | Excludes Covered Countries and CAHRA | Australia, Brazil, China, Ethiopia, France, Madagascar, Nigeria, Sierra Leone, Spain | DRC- Congo (Kinshasa), Myanmar, Cambodia, Malaysia, Kazakhstan, Portugal, Austria, Mongolia, Luxembourg, Guyana, Korea, Republic of, Brazil, Chile, Laos, Ecuador, Colombia, Argentina, Hungary, Japan, India, Canada, Belgium, Namibia, Taiwan, Peru, Germany, | DRC- Congo (Kinshasa), Myanmar, Cambodia, Malaysia, Kazakhstan, Portugal, Austria, Mongolia, Luxembourg, Brazil, Guyana, Korea, Republic of, Chile, Laos, Colombia, Ecuador, Argentina, Hungary, Japan, India, Canada, Belgium, Namibia, Taiwan, Peru, Ethiopia | CHINA | DRC- Congo (Kinshasa), Myanmar, Cambodia, Malaysia, Kazakhstan, Portugal, Austria, Mongolia, Luxembourg, Brazil, Korea, Republic of, Guyana, Chile, Laos, Colombia, Ecuador, Argentina, Hungary, Japan, India, Canada, Belgium, Namibia, Taiwan, Peru, Germany, | DRC or an adjoining country (Covered Countries), Myanmar, Cambodia, Malaysia, Kazakhstan, Portugal, Mongolia, Austria, Luxembourg, Brazil, Guyana, Republic Of Korea, Chile, Laos, Ecuador, Colombia, Argentina, Hungary, Japan, India, Canada, Belgium, Namibi | DRC- Congo (Kinshasa), Myanmar, Cambodia, Malaysia, Kazakhstan, Portugal, Austria, Mongolia, Luxembourg, Brazil, Korea, Republic of, Guyana, Chile, Laos, Ecuador, Colombia, Argentina, Hungary, Japan, India, Canada, Belgium, Namibia, Taiwan, Peru, Ethiopia</t>
  </si>
  <si>
    <t>Zhuzhou, Hunan Sheng</t>
  </si>
  <si>
    <t>LR, HR, DRC, R/S | Some are recyled/scrap sourced but not all. | RCOI confirmed per RMI | Some are recycled, scrap, covered countries or DRC sourced but not all. | Recycled and mining not disclosed by supplier | Recycled, Scrap and mines | Some are recycled or scrap sourced but not all | RCOI confirmed per RMI, Some are recycled, scrap, covered countries or DRC sourced but not all. | No data from supplier | NA, RCOI confirmed per RMI, Some are recycled, scrap, co | Some are recycled/scrap sourced but not all. | Recycled, Scrap and mines | 0 | Some are recyled/scrap sourced but not all. | RCOI confirmed per RMI | FIR Metals &amp; Resource Ltd. | Some are recycled/scrap sourced but not all. | LR, HR, DRC, R/S | FIR Metals | Recycled, Scrap and mines | Some are recycled or scrap sourced but not all, Some are recyled/scrap sourced but not all. | RCOI confirmed per RMI | LR, HR, DRC, R/S, 0 | Recycled, Scrap and mines | 0 | Some are recyled/scrap sourced but not all. | RCOI confirmed per RMI | FIR Metals &amp; Resource Ltd. | Some are recycled/scrap sourced but not all. | Some are recycled/scrap sourced but not all. | Recycled, Scrap and mines | 0 | No data from supplier | 0, INDONESIA | Some are recycled, scrap, cover countries or DRC sourced but not all. | Some are recycled or scrap sourced but not all | INDONESIA | Some are recycled or scrap sourced but not all | Some are recycled, scrap, cover countries or DRC sourced b</t>
  </si>
  <si>
    <t>Argentina, Australia, Austria, Belgium, Brazil, Cambodia, Canada, Chile, China, Colombia, Ecuador, Ethiopia, Germany, Guyana, Hungary, India, Japan, Kazakhstan, Korea, Luxembourg, Malaysia, Mongolia, Myanmar, Namibia, Peru, Portugal, Recycled/Scrap, Taiwa | Myanmar, Cambodia, Malaysia, Kazakhstan, Portugal, Mongolia, Austria, Luxembourg, Korea, Republic of, Guyana, Brazil, Chile, Laos, Ecuador, Colombia, Argentina, Hungary, Japan, India, Canada, Belgium, Namibia, Taiwan, Peru, Ethiopia, Germany, Russian Fede | Not disclosed per LBMA | Recycled/Scrap, China, Canada, Japan, Brazil, India, Guyana, Malaysia, Ethiopia, Argentina, Austria, Mongolia, Portugal, Cambodia, Chile, Colombia, Ecuador, Hungary, Kazakhstan, Korea, Luxembourg, Myanmar, Namibia, Belgium, Germany, Peru, Australia, Unite | Includes Covered Countries and CAHRA | Australia, Brazil, Canada, China, Estonia, Ethiopia, France, Germany, India, Indonesia, Ireland, Israel, Japan, Madagascar, Nigeria, Recycled/Scrap, Russian Federation, Sierra Leone, Singapore, Spain, Thailand, United Kingdom, United States of America | Myanmar, Cambodia, Malaysia, Kazakhstan, Portugal, Mongolia, Austria, Luxembourg, Brazil, Korea, Republic of, Guyana, Chile, Laos, Ecuador, Colombia, Argentina, Hungary, Japan, India, Canada, Belgium, Namibia, Taiwan, Peru, Ethiopia, Germany, Russian Fede | Myanmar, Cambodia, Malaysia, Kazakhstan, Portugal, Mongolia, Austria, Luxembourg, Guyana, Brazil, Korea, Republic of, Chile, Laos, Colombia, Ecuador, Argentina, Hungary, Japan, India, Canada, Belgium, Namibia, Taiwan, Peru, Germany, Ethiopia, Russian Fede | CHINA | Myanmar, Cambodia, Malaysia, Kazakhstan, Portugal, Austria, Mongolia, Luxembourg, Korea, Republic of, Brazil, Guyana, Chile, Laos, Colombia, Ecuador, Argentina, Hungary, Japan, India, Canada, Belgium, Namibia, Taiwan, Peru, Germany, Ethiopia, Russian Fede | DRC or an adjoining country (Covered Countries), Recycled/Scrap, Myanmar, Cambodia, Malaysia, Kazakhstan, Portugal, Mongolia, Austria, Luxembourg, Republic Of Korea, Brazil, Guyana, Chile, Laos, Ecuador, Colombia, Argentina, Hungary, Japan, India, Canada, | Myanmar, Cambodia, Malaysia, Kazakhstan, Portugal, Austria, Mongolia, Luxembourg, Korea, Republic of, Brazil, Guyana, Chile, Laos, Ecuador, Colombia, Argentina, Hungary, Japan, India, Canada, Belgium, Namibia, Taiwan, Peru, Germany, Ethiopia, Russian Fede</t>
  </si>
  <si>
    <t>Gastonia,North Carolina</t>
  </si>
  <si>
    <t>LR, R/S | Some are recyled/scrap sourced but not all. | 0 | RCOI confirmed per RMI | Some are recycled, scrap, covered countries or DRC sourced but not all. | Recycled or scrap, and mining not disclosed by supplier | Recycled, Scrap and mines | Some are recycled or scrap sourced but not all | LR, R/S, RCOI confirmed per RMI, Some are recycled, scrap, covered countries or DRC sourced but not all. | Recycled or Scrap | RCOI confirmed per RMI, Recycled or Scrap, Some are | Some are recyled/scrap sourced but not all. | Recycled, Scrap and mines | 0 | Some are recyled/scrap sourced but not all. | LR, R/S | RCOI confirmed per RMI | D Block Metals, LLC | Some are recyled/scrap sourced but not all. | Recycled or Scrap | LR, R/S | Recycled, Scrap and mines | Some are recycled or scrap sourced but not all, Some are recyled/scrap sourced but not all. | RCOI confirmed per RMI | LR, R/S, 0 | Recycled, Scrap and mines | 0 | Some are recyled/scrap sourced but not all. | LR, R/S | RCOI confirmed per RMI | D Block Metals, LLC | Some are recyled/scrap sourced but not all. | Recycled or Scrap | Some are recyled/scrap sourced but not all. | Recycled | Recycled or Scrap | 0, INDONESIA | Some are recycled or scrap sourced but not all. | Some are recycled or scrap sourced but not all | INDONESIA | Some are recycled or scrap sourced but not all | Some are recycled or scrap sourced but not all. | Recycled or Scrap | Recycled,</t>
  </si>
  <si>
    <t>Argentina, Australia, Austria, Brazil, China, Eritrea, Ethiopia, France, Guyana, India, Indonesia, Madagascar, Malaysia, Namibia, Netherlands, Niger, Nigeria, Philippines, Recycled/Scrap, Russian Federation, Sierra Leone, Thailand, United States, Zimbabwe | United States | Not disclosed per LBMA | Recycled/Scrap, United States, China, Brazil, Ethiopia, Indonesia | Some are recyled/scrap sourced but not all. | 0 | United States | RCOI confirmed per RMI | Includes Covered Countries and CAHRA | Mineral sourcing LR,R/S | Argentina, Australia, Austria, | Includes Covered Countries and CAHRA | Australia, Belarus, Brazil, Burundi, Canada, China, Estonia, Ethiopia, France, Germany, India, Indonesia, Ireland, Israel, Japan, Madagascar, Mexico, Mozambique, Nigeria, Recycled/Scrap, Rwanda, Sierra Leone, Singapore, Spain, Thailand, United Kingdom, Un | L1, CC, DRC, R/S | Some are recycled or scrap sourced but not all | 1111 Jenkins Road, Gastonia NC | Includes Covered Countries | Argentina, Australia, Austria, Brazil, China, Eritrea, Ethiopia, France, Guyana, India, Indonesia, Madagascar, Malaysia, Nami | LR, CC, DRC, R/S | Some are recyled/scrap sourced but not all. | DRC or an adjoining country (Covered Countries), Recycled/Scrap, Indonesia, USA, China, Brazil, Ethiopia | Includes Covered Countries | RCOI confirmed as per RMAP | DRC or an adjoining count | UNITED STATES OF AMERICA | Recycled/Scrap, United States, China, Brazil, Ethiopia, Indonesia | Recycled or Scrap | DRC or an adjoining country (Covered Countries), Recycled/Scrap, Indonesia, USA, China, Brazil, Ethiopia</t>
  </si>
  <si>
    <t>Hengyang, Hunan Sheng</t>
  </si>
  <si>
    <t>LR, HR, CC, DRC | Some are high-risk countries, covered countries, and DRC sourced but not all. | RCOI confirmed per RMI | From other mines in china | Not disclosed by supplier | Not disclosed by supplier | RCOI confirmed as per RMI | from other mines in china, LR, HR, CC, RCOI confirmed per RMI | China, Scrap | China, Scrap, From other mines in china, RCOI confirmed per RMI, Some are high-risk countries, covered countries, and DR | Some are  high-risk and covered countries sourced but not all. | Not disclosed by supplier | 0 | Some are  high-risk and covered countries sourced but not all. | LR, HR, CC | RCOI confirmed per RMI | Hengyang King Xing Lifeng New Materials Co., Ltd. | Som | Not disclosed by supplier | RCOI confirmed as per RMI, Some are high-risk countries, covered countries, and DRC sourced but not all. | RCOI confirmed per RMI | LR, HR, CC, DRC | Not disclosed by supplier | 0 | Some are  high-risk and covered countries sourced but not all. | LR, HR, CC | RCOI confirmed per RMI | Hengyang King Xing Lifeng New Materials Co., Ltd. | Some are  high-risk and covered countries sourced but not all. | Chi | China, Scrap | 0, from other mines in china, KOREA, REPUBLIC OF | Some are recycled, scrap, cover countries or DRC sourced but not all. | RCOI confirmed as per RMI | Some are recycled or scrap sourced but not all. | not available | KOREA, REPUBLIC OF | RCOI confirmed as</t>
  </si>
  <si>
    <t>Argentina, Austria, Belgium, Brazil, Cambodia, Canada, Chile, China, Colombia, Ecuador, Ethiopia, Germany, Guyana, Hungary, India, Indonesia, Japan, Kazakhstan, Korea, Luxembourg, Malaysia, Mongolia, Myanmar, Namibia, Peru, Portugal, Recycled/Scrap, Taiwa | Myanmar, Cambodia, Malaysia, Kazakhstan, Portugal, Mongolia, Austria, Luxembourg, Guyana, Brazil, Korea, Republic of, Chile, Laos, Ecuador, Colombia, Argentina, Hungary, Japan, India, Canada, Belgium, Namibia, Taiwan, Peru, Germany, Ethiopia, Russian Fede | Not disclosed per LBMA | Recycled/Scrap, China, Canada, Japan, Brazil, India, Guyana, Malaysia, Ethiopia, Namibia, Germany, Argentina, Austria, Myanmar, Colombia, Ecuador, Mongolia, Portugal, Korea, Cambodia, Chile, Hungary, Kazakhstan, Luxembourg, Peru, Belgium, Indonesia, Unite | Includes CAHRA | Australia, Brazil, China, Ethiopia, France, Madagascar, Nigeria, Sierra Leone, Spain | Myanmar, Cambodia, Malaysia, Kazakhstan, Portugal, Austria, Mongolia, Luxembourg, Brazil, Guyana, Korea, Republic of, Chile, Laos, Colombia, Ecuador, Argentina, Hungary, Japan, India, Canada, Belgium, Namibia, Taiwan, Peru, Ethiopia, Germany, Russian Fede | CHINA | China | Myanmar, Cambodia, Malaysia, Kazakhstan, Portugal, Mongolia, Austria, Luxembourg, Guyana, Korea, Republic of, Brazil, Chile, Laos, Colombia, Ecuador, Argentina, Hungary, Japan, India, Canada, Belgium, Namibia, Taiwan, Peru, Germany, Ethiopia, Russian Fede | Myanmar, Cambodia, Malaysia, Kazakhstan, Portugal, Austria, Mongolia, Luxembourg, Guyana, Republic Of Korea, Brazil, Chile, Laos, Ecuador, Colombia, Argentina, Hungary, Japan, India, Canada, Belgium, Namibia, China, Peru, Germany, Ethiopia, Russia, Singap | Myanmar, Cambodia, Malaysia, Kazakhstan, Portugal, Austria, Mongolia, Luxembourg, Korea, Republic of, Guyana, Brazil, Chile, Laos, Ecuador, Colombia, Argentina, Hungary, Japan, India, Canada, Belgium, Namibia, Taiwan, Peru, Germany, Ethiopia, Russian Fede</t>
  </si>
  <si>
    <t>LR, HR, CC, DRC, R/S | Some are recycled/scrap, high risk countries, covered countries, and DRC sourced but not all. | 0 | RCOI confirmed per RMI | Kahendwa, Katonge, Kisengo, Kiyambi, Luena, Bitango, Shori,AKANYAMWISHYURA, BITANGO,  GASEKE, GASURA, GIHINGA, KABABARA, NYAMIRAMA | From Exotech (dealer), Zabaykalsky GOK, Lovozersky GOK, AKANYAMWISHYURA, BITANGO,  GASEKE, GASURA, GIHINGA, KABABARA, NYAMIRAMA, RUKAGARATA, SIMBA, RUSHOKA and Scrap | Some are recycled, scrap, covered countries or DRC sourced but not all. | Kahendwa, Kat | Some are recycled/scrap, covered countries and DRC sourced but not all. | From Exotech (dealer), Zabaykalsky GOK, Lovozersky GOK, AKANYAMWISHYURA, BITANGO,  GASEKE, GASURA, GIHINGA, KABABARA, NYAMIRAMA, RUKAGARATA, SIMBA, RUSHOKA and Scrap | 0 | Some are | From Exotech (dealer), Zabaykalsky GOK, Lovozersky GOK, AKANYAMWISHYURA, BITANGO,  GASEKE, GASURA, GIHINGA, KABABARA, NYAMIRAMA, RUKAGARATA, SIMBA, RUSHOKA and Scrap | Some are recycled, scrap, covered countries or DRC sourced but not all., Some are recyc | From Exotech (dealer), Zabaykalsky GOK, Lovozersky GOK, AKANYAMWISHYURA, BITANGO,  GASEKE, GASURA, GIHINGA, KABABARA, NYAMIRAMA, RUKAGARATA, SIMBA, RUSHOKA and Scrap | 0 | Some are recycled/scrap, high risk countries, covered countries, and DRC sourced bu | Ta Scrap, Kahendwa, Katonge, Kisengo, Kiyambi, Luena, Bitango, Shori, AKANYAMWISHYURA, BITANGO, GASEKE, GASURA, GIHINGA, KABABARA, NYAMIRAMA, RUKAGARATA, SIMBA, RUSHOKA | 0, Exotech (dealer), Zabaykalsky GOK, Lovozersky GOK, Akanyamwishyura, Bitango, Gaseke, Gasura, Gihinga, Kababara, Nyamirama, Rukagarata, Simba, Rushoka, Kahendwa, Katonge, Kisengo, Kiyambi, Luena, Shori, and recycled/scrap, From Exotech (dealer), Zabayka</t>
  </si>
  <si>
    <t>Angola, Argentina, Australia, Austria, Brazil, Cambodia, Chile, Colombia, Democratic Republic of Congo, Ecuador, Ethiopia, Guyana, Hungary, India, Japan, Kazakhstan, Korea, Luxembourg, Malaysia, Mongolia, Mozambique, Myanmar, Portugal, Recycled/Scrap, Rwa | DRC- Congo (Kinshasa), Myanmar, Angola, Cambodia, Malaysia, Kazakhstan, Portugal, Mongolia, Austria, Mozambique, Luxembourg, Brazil, Korea, Republic of, Guyana, Chile, Laos, Colombia, Ecuador, Argentina, South Sudan, Hungary, Japan, Tanzania, Zambia, Cong | Not disclosed per LBMA | Recycled/Scrap, Kazakhstan, Japan, Rwanda, Brazil, Zimbabwe, Australia, Ethiopia, India, Sierra Leone, United States, Mozambique, Malaysia, Guyana, Austria, Myanmar, Mongolia, Portugal, Cambodia, Korea, Chile, Luxembourg, Argentina, Colombia, Ecuador, Hun | Includes Covered Countries and CAHRA | Australia, Belarus, Brazil, Burundi, Canada, China, Democratic Republic of the Congo, Estonia, Ethiopia, France, Germany, India, Indonesia, Ireland, Israel, Japan, Madagascar, Mexico, Mozambique, Nigeria, Recycled/Scrap, Russian Federation, Rwanda, Sierra | DRC- Congo (Kinshasa), Myanmar, Angola, Cambodia, Malaysia, Kazakhstan, Portugal, Mongolia, Austria, Mozambique, Luxembourg, Brazil, Guyana, Korea, Republic of, Chile, Laos, Colombia, Ecuador, Argentina, Hungary, South Sudan, Japan, Tanzania, Zambia, Cong | DRC- Congo (Kinshasa), Myanmar, Angola, Cambodia, Malaysia, Kazakhstan, Portugal, Austria, Mongolia, Mozambique, Luxembourg, Brazil, Guyana, Korea, Republic of, Chile, Laos, Ecuador, Colombia, Argentina, Hungary, South Sudan, Japan, Tanzania, Zambia, Cong | KAZAKHSTAN | Australia, Bolivia, Brazil, Ethiopia, India, Mozambigue, Rwanda, Sierra Leone, Zimbabwe, Japan, DRC, Katanga, Rwanda, Scrap | DRC- Congo (Kinshasa), Myanmar, Angola, Cambodia, Malaysia, Kazakhstan, Portugal, Austria, Mongolia, Mozambique, Luxembourg, Guyana, Brazil, Korea, Republic of, Chile, Laos, Colombia, Ecuador, Argentina, South Sudan, Hungary, Japan, Tanzania, Zambia, Cong | Kazakhstan, DRC or an adjoining country (Covered Countries), Recycled/Scrap, Russia, Zimbabwe, Rwanda, USA, Japan, DRC or an adjoining country (Covered Countries), Australia, Myanmar, Angola, Cambodia, Malaysia, Portugal, Austria, Mongolia, Mozambique, Lu | DRC- Congo (Kinshasa), Myanmar, Angola, Cambodia, Malaysia, Kazakhstan, Portugal, Austria, Mongolia, Mozambique, Luxembourg, Brazil, Korea, Republic of, Guyana, Chile, Laos, Colombia, Ecuador, Argentina, South Sudan, Hungary, Japan, Tanzania, Zambia, Cong</t>
  </si>
  <si>
    <t>Croydon, Pennsylvania</t>
  </si>
  <si>
    <t>LR, R/S | Some are recyled/scrap sourced but not all. | Some are recycled, scrap, covered countries or DRC sourced but not all. | Recycled and mining not disclosed by supplier | Recycled, Scrap and mines | Some are recycled or scrap sourced but not all | LR, R/S, Some are recycled, scrap, covered countries or DRC sourced but not all. | Some are recycled, scrap, cover countries or DRC sourced but not all. | Some are recycled or sc | Some are recyled/scrap sourced but not all. | Recycled, Scrap and mines | 0 | Some are recyled/scrap sourced but not all. | LR, R/S | RCOI confirmed per RMI | Some are recyled/scrap sourced but not all. | LR, R/S | 0 | Recycled, Scrap and mines | Some are recycled or scrap sourced but not all, Some are recyled/scrap sourced but not all. | LR, R/S, 0 | Recycled, Scrap and mines | 0 | Some are recyled/scrap sourced but not all. | LR, R/S | RCOI confirmed per RMI | Some are recyled/scrap sourced but not all. | Some are recyled/scrap sourced but not all. | Recycled, Scrap and mines | 0 | Some are recyled/s | Some are recycled, scrap, cover countries or DRC sourced but not all. | Some are recycled or scrap sourced but not all | Some are recycled or scrap sourced but not all | Some are recycled, scrap, cover countries or DRC sourced but not all. | Recycled, Scr | 0, LR, R/S, NA, No information, RCOI confirmed per RMI, Recycled and mining not disclosed by supplier, Recycled and mining not disclosed by supplier | Some are recycled or scrap sourced but not all., Recycled and scrap, and mines not disclosed by supplier</t>
  </si>
  <si>
    <t>Argentina, Austria, Belgium, Brazil, Cambodia, Canada, Chile, China, Colombia, Ecuador, Ethiopia, Germany, Guyana, Hungary, India, Japan, Kazakhstan, Korea, Luxembourg, Malaysia, Mongolia, Myanmar, Namibia, Peru, Portugal, Recycled/Scrap, Taiwan, United S | Myanmar, Cambodia, Malaysia, Kazakhstan, Portugal, Austria, Mongolia, Luxembourg, Brazil, Korea, Republic of, Guyana, Chile, Laos, Ecuador, Colombia, Argentina, Hungary, Japan, India, Canada, Belgium, Namibia, Taiwan, Peru, Germany, Ethiopia, Russian Fede | Not disclosed per LBMA | Recycled/Scrap, United States, Brazil, Guyana, India, Malaysia, Namibia, Ethiopia, Japan, Canada, Korea, Argentina, Austria, Mongolia, Portugal, Kazakhstan, Belgium, Cambodia, Chile, Colombia, Ecuador, Hungary, Luxembourg, Myanmar, Germany, Peru, China, A | Includes Covered Countries and CAHRA | Australia, Brazil, Burundi, Canada, China, Estonia, Ethiopia, France, Germany, Hong Kong, India, Indonesia, Ireland, Israel, Japan, Madagascar, Mexico, Mozambique, Nigeria, Recycled/Scrap, Russian Federation, Rwanda, Sierra Leone, Singapore, Spain, Thaila | Myanmar, Cambodia, Malaysia, Kazakhstan, Portugal, Austria, Mongolia, Luxembourg, Guyana, Brazil, Korea, Republic of, Chile, Laos, Ecuador, Colombia, Argentina, Hungary, Japan, India, Canada, Belgium, Namibia, Taiwan, Peru, Ethiopia, Germany, Russian Fede | Myanmar, Cambodia, Malaysia, Kazakhstan, Portugal, Austria, Mongolia, Luxembourg, Brazil, Korea, Republic of, Guyana, Chile, Laos, Colombia, Ecuador, Argentina, Hungary, Japan, India, Canada, Belgium, Namibia, Taiwan, Peru, Ethiopia, Germany, Russian Fede | UNITED STATES OF AMERICA | Myanmar, Cambodia, Malaysia, Kazakhstan, Portugal, Austria, Mongolia, Luxembourg, Brazil, Guyana, Korea, Republic of, Chile, Laos, Ecuador, Colombia, Argentina, Hungary, Japan, India, Canada, Belgium, Namibia, Taiwan, Peru, Ethiopia, Germany, Russian Fede | Myanmar, Cambodia, Malaysia, Kazakhstan, Portugal, Mongolia, Austria, Luxembourg, Republic Of Korea, Brazil, Guyana, Chile, Laos, Colombia, Ecuador, Argentina, Hungary, Japan, India, Canada, Belgium, Namibia, China, Peru, Germany, Ethiopia, Russia, Vietna | Argentina, Australia, Austria, Belgium, Bolivia, Brazil, Cambodia, Canada, Chile, China, Colombia, Czech Republic, Djibouti, Ecuador, Egypt, Estonia, Ethiopia, France, Germany, Guyana, Hungary, India, Indonesia, Ireland, Israel, Ivory Coast, Japan, Kazakh | Myanmar, Cambodia, Malaysia, Kazakhstan, Portugal, Austria, Mongolia, Luxembourg, Guyana, Korea, Republic of, Brazil, Chile, Laos, Ecuador, Colombia, Argentina, Hungary, Japan, India, Canada, Belgium, Namibia, Taiwan, Peru, Ethiopia, Germany, Russian Fede</t>
  </si>
  <si>
    <t>Harima, Hyogo</t>
  </si>
  <si>
    <t>R/S | Recyled/Scrap | Confidential | Recycled, Scrap | Recycled, Scrap and mines | Some are recycled, scrap or covered countries sourced but not all | R/S, Recycled, Scrap | Some are recycled, scrap or cover countries sourced but not all. | Some are recycled, scrap or covered countries sourced but not all | N | Some are recycled/scrap, high risk countries, and covered countries sourced but not all. | Recycled, Scrap and mines | 0 | Some are recycled/scrap, high risk countries, and covered countries sourced but not all. | R/S | Recycled, Scrap | Non-disclosed / U | Recycled, Scrap and mines | Some are recycled, scrap or covered countries sourced but not all, Recyled/Scrap | R/S, 0 | Recycled, Scrap and mines | 0 | Some are recycled/scrap, high risk countries, and covered countries sourced but not all. | R/S | Recycled, Scrap | Non-disclosed / Unknown | Some are recycled/scrap, high risk countries, and covered countries sourced but no | Some are recycled, scrap or cover countries sourced but not all. | Some are recycled, scrap or covered countries sourced but not all | Not disclosed by supplier | Recycled | Some are recycled, scrap or covered countries sourced but not all | Some are recy | 0, No information, R/S, Recycled, Scrap, Recycled, Scrap and mines, Recycled, Scrap and mines | Some are recycled, scrap or covered countries sourced but not all, Recyled/Scrap, Some are recycled, scrap or cover countries sourced but not all. | Some are r</t>
  </si>
  <si>
    <t>Angola, Argentina, Austria, Brazil, Burundi, Cambodia, Canada, Chile, Colombia, Congo, Ecuador, Guyana, Hungary, India, Japan, Kazakhstan, Korea, Luxembourg, Malaysia, Mongolia, Myanmar, Portugal, Recycled/Scrap, Rwanda, South Sudan, Sudan, Tanzania, Zamb | Myanmar, Angola, Cambodia, Malaysia, Kazakhstan, Portugal, Mongolia, Austria, Luxembourg, Korea, Republic of, Brazil, Guyana, Chile, Laos, Ecuador, Colombia, Argentina, South Sudan, Hungary, Japan, Tanzania, Zambia, Congo (Brazzaville), India, Canada, Bel | Not disclosed per LBMA | Recycled/Scrap, Japan, Burundi, Rwanda, Korea, Canada, Brazil, Guyana, Malaysia, Myanmar, Tanzania, Zambia, Angola, Argentina, Austria, Cambodia, Chile, Colombia, Ecuador, Hungary, Kazakhstan, Luxembourg, Mongolia, Portugal, South Sudan, Sudan, India, Chi | Recycled/Scrap Only | Myanmar, Angola, Cambodia, Malaysia, Kazakhstan, Portugal, Austria, Mongolia, Luxembourg, Korea, Republic of, Guyana, Brazil, Chile, Laos, Ecuador, Colombia, Argentina, South Sudan, Hungary, Japan, Tanzania, Zambia, Congo (Brazzaville), India, Canada, Bel | Myanmar, Angola, Cambodia, Malaysia, Kazakhstan, Portugal, Austria, Mongolia, Luxembourg, Brazil, Guyana, Korea, Republic of, Chile, Laos, Colombia, Ecuador, Argentina, South Sudan, Hungary, Japan, Tanzania, Zambia, Congo (Brazzaville), India, Canada, Bel | Canada, China, Estonia, France, Germany, Hong Kong, India, Indonesia, Ireland, Israel, Japan, Recycled/Scrap, Russian Federation, Singapore, Thailand, United Kingdom, United States of America | JAPAN | Myanmar, Angola, Cambodia, Malaysia, Kazakhstan, Portugal, Austria, Mongolia, Luxembourg, Guyana, Korea, Republic of, Brazil, Chile, Laos, Colombia, Ecuador, Argentina, South Sudan, Hungary, Japan, Tanzania, Zambia, Congo (Brazzaville), India, Canada, Bel | Myanmar, Angola, Cambodia, Malaysia, Kazakhstan, Portugal, Mongolia, Austria, Luxembourg, Republic Of Korea, Brazil, Guyana, Chile, Laos, Ecuador, Colombia, Argentina, South Sudan, Hungary, Japan, Tanzania, Zambia, DRC or an adjoining country (Covered Cou | Myanmar, Angola, Cambodia, Malaysia, Kazakhstan, Portugal, Austria, Mongolia, Luxembourg, Korea, Republic of, Guyana, Brazil, Chile, Laos, Colombia, Ecuador, Argentina, Hungary, South Sudan, Japan, Tanzania, Zambia, Congo (Brazzaville), India, Canada, Bel</t>
  </si>
  <si>
    <t>Solikamsk, Permskiy kray</t>
  </si>
  <si>
    <t>L1 | RCOI confirmed as per RMI. | Not disclosed by supplier | From Lovozerskiy Mining &amp; Concentration Works OOO | RCOI confirmed as per RMI | Not disclosed by supplier | RCOI Confirmed as per CSFI | RCOI confirmed as per RMI | From Lovozerskiy Mining &amp; Concentration Works | RCOI confirmed as per CFSI | Not disclosed | From Lovozerskiy Mining &amp; Concentration Works OOO | 0 | RCOI confirmed as per RMI. | L1 | RCOI confirmed per RMI | RCOI confirmed as per RMI. | From Lovozerskiy Mining &amp; Concentration Works OOO | RCOI confirmed as per RMI, RCOI confirmed as per RMI. | L1 | Not disclosed by supplier | RCOI Confirmed as per CSFI | RCOI confirmed as per RMI | From Lovozerskiy Mining &amp; Concentration Works | RCOI confirmed as per CFSI | Not disclosed by supplier | RCOI Confirmed as per CSFI | From Lovozerskiy Mining &amp; Concentrat | 0, From Lovozerskiy Mining &amp;amp; Concentration Works OOO, From Lovozerskiy Mining &amp;amp; Concentration Works OOO | RCOI confirmed as per RMI, L1, Lovozerskiy Mining &amp;amp; Concentration Works, No information, Not disclosed by supplier | RCOI Confirmed as pe</t>
  </si>
  <si>
    <t>Argentina, Austria, Belgium, Brazil, Cambodia, Canada, Chile, China, Colombia, Ecuador, Ethiopia, Germany, Guyana, Hungary, India, Japan, Kazakhstan, Korea, Luxembourg, Malaysia, Mongolia, Myanmar, Namibia, Peru, Portugal, Recycled/Scrap, Taiwan, Thailand | Myanmar, Cambodia, Malaysia, Kazakhstan, Portugal, Mongolia, Austria, Luxembourg, Brazil, Guyana, Korea, Republic of, Chile, Laos, Ecuador, Colombia, Argentina, Hungary, Japan, India, Canada, Belgium, Namibia, Taiwan, Peru, Germany, Ethiopia, Russian Fede | Not disclosed per LBMA | Recycled/Scrap, Brazil, Malaysia, India, Guyana, Namibia, Ethiopia, Japan, Colombia, Mongolia, Myanmar, Portugal, Canada, Argentina, Austria, Chile, Ecuador, Belgium, Cambodia, Hungary, Kazakhstan, Korea, Luxembourg, Peru, Germany, China, Thailand, Austra | Myanmar, Cambodia, Malaysia, Kazakhstan, Portugal, Mongolia, Austria, Luxembourg, Guyana, Brazil, Korea, Republic of, Chile, Laos, Colombia, Ecuador, Argentina, Hungary, Japan, India, Canada, Belgium, Namibia, Taiwan, Peru, Germany, Ethiopia, Russian Fede | Argentina, Australia, Austria, Belgium, Brazil, Burundi, Cambodia, Canada, Chile, China, Colombia, Djibouti, Ecuador, Egypt, Estonia, Ethiopia, France, Germany, Guyana, Hungary, India, Indonesia, Ireland, Israel, Japan, Kazakhstan, Korea, Luxembourg, Mada | Myanmar, Cambodia, Malaysia, Kazakhstan, Portugal, Austria, Mongolia, Luxembourg, Korea, Republic of, Brazil, Guyana, Chile, Laos, Ecuador, Colombia, Argentina, Hungary, Japan, India, Canada, Belgium, Namibia, Taiwan, Peru, Germany, Ethiopia, Russian Fede | RUSSIAN FEDERATION | Excludes Covered Countries and CAHRA | Myanmar, Cambodia, Malaysia, Kazakhstan, Portugal, Austria, Mongolia, Luxembourg, Brazil, Guyana, Korea, Republic of, Chile, Laos, Colombia, Ecuador, Argentina, Hungary, Japan, India, Canada, Belgium, Namibia, Taiwan, Peru, Germany, Ethiopia, Russian Fede | Myanmar, Cambodia, Malaysia, Kazakhstan, Portugal, Mongolia, Austria, Luxembourg, Guyana, Republic Of Korea, Brazil, Chile, Laos, Colombia, Ecuador, Argentina, Hungary, Japan, India, Canada, Belgium, Namibia, China, Peru, Germany, Ethiopia, Russia, Vietna | Argentina, Australia, Austria, Belgium, Bolivia, Brazil, Cambodia, Canada, Chile, China, Colombia, Czech Republic, Djibouti, Ecuador, Egypt, Estonia, Ethiopia, France, Germany, Guyana, Hungary, India, Indonesia, Ireland, Israel, Ivory Coast, Japan, Kazakh | Myanmar, Cambodia, Malaysia, Kazakhstan, Portugal, Mongolia, Austria, Luxembourg, Korea, Republic of, Guyana, Brazil, Chile, Laos, Ecuador, Colombia, Argentina, Hungary, Japan, India, Canada, Belgium, Namibia, Taiwan, Peru, Ethiopia, Germany, Russian Fede</t>
  </si>
  <si>
    <t>LR | RCOI confirmed as per RMI. | RCOI confirmed per RMI | Some are recycled, scrap, covered countries or DRC sourced but not all. | Recycled and mining not disclosed by supplier | Recycled, Scrap and mines | Some are recycled or scrap sourced but not all | L1, R/S, RCOI confirmed per RMI, Some are recycled, scrap, covered countries or DRC sourced but not all. | Some are recycled or scrap sourced but not all | Some are recycled or s | Some are recycled/scrap sourced but not all. | Recycled, Scrap and mines | 0 | Some are recycled/scrap sourced but not all. | L1, R/S | RCOI confirmed per RMI | Yanling Jincheng Tantalum &amp; Niobium Co., Ltd. | Some are recycled/scrap sourced but not all. | | RCOI confirmed as per RMI. | RCOI confirmed per RMI | LR, Recycled, Scrap and mines | Some are recycled or scrap sourced but not all | Recycled, Scrap and mines | 0 | Some are recycled/scrap sourced but not all. | L1, R/S | RCOI confirmed per RMI | Yanling Jincheng Tantalum &amp; Niobium Co., Ltd. | Some are recycled/scrap sourced but not all. | Some are recycled/scrap sourced but not all. | | Some are recycled or scrap sourced but not all | Some are recycled or scrap sourced but not all | Some are recycled, scrap, cover countries or DRC sourced but not all. | Recycled, Scrap and mines | Recycled, Scrap and mines | Not disclosed by supplier</t>
  </si>
  <si>
    <t>Australia, Bolivia (Plurinational State of), Brazil, China, Ethiopia, France, Ghana, Guinea, Guyana, India, Indonesia, Madagascar, Malaysia, Namibia, Niger, Nigeria, Peru, Recycled/Scrap, Russian Federation, Sierra Leone, Thailand, United States, Zimbabwe | Russian Federation, China, Peru | Not disclosed per LBMA | Recycled/Scrap, China, Peru, Indonesia, Russian Federation | RCOI confirmed as per RMI. | Russian Federation, China, Peru | RCOI confirmed per RMI | Includes Covered Countries and CAHRA | Mineral sourcing HR, LR based on RMAP-RMI's RCOI data | Australia, | Includes Covered Countries and CAHRA | Australia, Brazil, China, Ethiopia, France, India, Indonesia, Madagascar, Nigeria, Recycled/Scrap, Russian Federation, Sierra Leone, Thailand, United States of America | L1, CC, DRC, R/S | Some are recycled or scrap sourced but not all | Russian Federation, China, Peru | RFH Tantalum Smeltery Co., Ltd (RFH), The Medium &amp; Small Enterprises Development Area, Yanling County, Zhuzhou, Hunan, China | Australia, Bolivia (Plurin | L1, CC, DRC, R/S | Some are recycled/scrap sourced but not all. | Russia, China, Peru, Indonesia, Recycled/Scrap, DRC or an adjoining country (Covered Countries) | Includes Covered Countries | Russia, China, Peru, Indonesia, Recycled/Scrap, DRC or an adjo | CHINA | Recycled/Scrap, China, Peru, Indonesia, Russian Federation | Russia, China, Peru, Indonesia, Recycled/Scrap, DRC or an adjoining country (Covered Countries)</t>
  </si>
  <si>
    <t>Carrollton, Texas</t>
  </si>
  <si>
    <t>Recyled/Scrap | Recycled, Scrap | Recycled, scrap | Recycled/Scrap | Recycled/Scrap | Recycled/Scrap | Recycled, Scrap | Recycled, scrap | Recycled, scrap | Not disclosed by supplier | Recyled/Scrap | Not disclosed by supplier | Recycled, scrap | 0 | Recyled/Scrap | Recycled, Scrap | Recy | Recyled/Scrap | Recycled, scrap | 0 | Recyled/Scrap | Recycled, Scrap | Recyled/Scrap | 0 | Recycled, scrap | Recycled/Scrap, Recyled/Scrap, 0 | Recycled, scrap | 0 | Recyled/Scrap | Recycled, Scrap | Recyled/Scrap | Recyled/Scrap | Recycled, scrap | 0 | Recyled/Scrap | Recycled, Scrap | Recyled/Scrap | 0 | Recycled/Scrap | Recycled/Scrap | Recycled, Scrap | Recycled, scrap | Recycled, scrap | Not disclosed by supplier | 0, No information, Recycled, Scrap, Recycled, Scrap | Recycled and scrap, Recycled, scrap | Recycled/Scrap, Recycled/Scrap | Recycled/Scrap | Recycled, Scrap | Recycled, scrap | Recycled, scrap | Not disclosed by supplier, Recyled/Scrap, Unknown, but some</t>
  </si>
  <si>
    <t>Australia, Bolivia (Plurinational State of), Brazil, Burundi, Canada, China, Eritrea, Ethiopia, India, Indonesia, Mozambique, Namibia, Niger, Nigeria, Poland, Recycled/Scrap, Russian Federation, Rwanda, Sierra Leone, Switzerland, United States, Zimbabwe | United States, Brazil, Poland | Not disclosed per LBMA | Recycled/Scrap, United States, Brazil, Poland, China, Australia, Ethiopia, India, Mozambique, Namibia, Rwanda, Sierra Leone, Zimbabwe, Burundi, Niger, Nigeria | Recyled/Scrap | United States, Poland, Brazil | Recycled/Scrap Only | Australia, Bolivia (Plur | Recycled/Scrap Only | R/S | Recycled/Scrap | United States, Brazil, Poland | 2501 Camp Avenue, Carrollton, TX 75006 USA | Australia, Bolivia (Plurinational State of), Brazil, Burundi, Canada, China, Eritrea, Ethiopia, India, Indonesia, Mozambique, Namibia, Niger, Nigeria, Pola | United States, Poland, Brazil | Australia, Bolivia (Plurinational State of), Brazil, Burundi, Canada, China, Eritrea, Ethiopia, India, Indonesia, Mozambique, Namibia, Niger, Nigeria, Poland, Recycled/Scrap, Russian Federation, Rwanda, Sierra Leone, Switzerland, United States, Zimbabwe;B | R/S | Recyled/Scrap | Australia, Bolivia, Brazil, Ethiopia, India, Mozambique, Namibia, Rwanda, Sierra Leone, Zimbabwe, Recycled/Scrap, DRC or an adjoining country (Covered Countries), Burundi, Nigeria, China, USA, Poland | Recycled/Scrap Only | Australia | Brazil, Burundi, Canada, China, Ethiopia, India, Indonesia, Japan, Nigeria, Recycled/Scrap, Russian Federation, Rwanda, United States of America | UNITED STATES OF AMERICA | Australia, Bolivia (Plurinational State of), Brazil, Burundi, Canada, China, Eritrea, Ethiopia, India, Indonesia, Mozambique, Namibia, Niger, Nigeria, Poland, Recycled/Scrap, Russian Federation, Rwanda, Sierra Leone, Switzerland, United States, Zimbabwe, | Australia, Bolivia (Plurinational State of), Brazil, Burundi, Canada, China, Eritrea, Ethiopia, India, Indonesia, Mozambique, Namibia, Niger, Nigeria, Poland, Recycled/Scrap, Russian Federation, Rwanda, Sierra Leone, Switzerland, United States, Zimbabwe | | Recycled/Scrap, United States, Brazil, Poland, China, Australia, Ethiopia, India, Mozambique, Namibia, Rwanda, Sierra Leone, Zimbabwe, Burundi, Niger, Nigeria | Australia, Bolivia, Brazil, Ethiopia, India, Mozambique, Namibia, Rwanda, Sierra Leone, Zimbabwe, Recycled/Scrap, DRC or an adjoining country (Covered Countries), Burundi, Nigeria, China, USA, Poland</t>
  </si>
  <si>
    <t>Shizuishan City, Ningxia Huizi Zizhiqu</t>
  </si>
  <si>
    <t>LR, HR, DRC, CC | Some are high-risk countries, covered countries, and DRC sourced but not all. | 0 | RCOI confirmed per RMI | CIF, Kenticha, Nanping, Yichun, Scrap, Scrap | Recycled or scrap, and mining not disclosed by supplier | Recycled, Scrap and mines, from CIF, Kenticha, Nanping, Yichun, Scrap, Scrap | Some are recycled, scrap or covered countries sourced but not all | CIF, Kenticha, Nanping, Yichun, Scrap, Scrap, LR, HR, DRC, CC, R/S, Ningxia Orient Tantalum , RCOI confirmed | China | Some are recycled/scrap, covered countries sourced but not all. | Recycled, Scrap and mines, from CIF, Kenticha, Nanping, Yichun, Scrap, Scrap | 0 | Some are recycled/scrap, covered countries sourced but not all. | LR, HR, DRC, CC, R/S | RCOI conf | Recycled, Scrap and mines, from CIF, Kenticha, Nanping, Yichun, Scrap, Scrap | Some are recycled, scrap or covered countries sourced but not all, Some are high-risk countries, covered countries, and DRC sourced but not all. | RCOI confirmed per RMI | LR, | Recycled, Scrap and mines, from CIF, Kenticha, Nanping, Yichun, Scrap, Scrap | 0 | Some are recycled/scrap, covered countries sourced but not all. | LR, HR, DRC, CC, R/S | RCOI confirmed per RMI | Ningxia Orient Tantalum Industry Co., Ltd. | Some are recy | CIF, Kenticha, Nanping, Yichun, Scrap | 0, CIF, Kenticha, Nanping, Yichun, and recycled/scrap, Kenticha, Nanping, Recycled/Scrap, Yichun, Mines From Mibra, LR, HR, DRC, CC, Mibra/ Kenticha/Nanping/Yichun, Scrap | THAILAND | From CIF, Kenticha, Nanping, Yichun, Scrap | RCOI Confirmed as per CSFI</t>
  </si>
  <si>
    <t>Angola, Argentina, Australia, Austria, Brazil, Burundi, Cambodia, Chile, China, Colombia, Democratic Republic of Congo, Ecuador, Ethiopia, Guyana, Hungary, Japan, Kazakhstan, Korea, Luxembourg, Malaysia, Mongolia, Mozambique, Myanmar, Portugal, Recycled/S | DRC- Congo (Kinshasa), Myanmar, Angola, Cambodia, Malaysia, Kazakhstan, Portugal, Mongolia, Austria, Mozambique, Luxembourg, Korea, Republic of, Guyana, Brazil, Chile, Laos, Ecuador, Colombia, Argentina, South Sudan, Hungary, Japan, Tanzania, Zambia, Cong | Not disclosed per LBMA | Recycled/Scrap, China, Brazil, Rwanda, Ethiopia, Burundi, Malaysia, Japan, Guyana, Australia, Austria, Mongolia, Portugal, Mozambique, Myanmar, Chile, Angola, Cambodia, Kazakhstan, Korea, Luxembourg, Colombia, Ecuador, Argentina, Tanzania, Zambia, Hungary | Includes Covered Countries and CAHRA | Australia, Brazil, Burundi, Canada, China, Democratic Republic of the Congo, Estonia, Ethiopia, France, Germany, India, Indonesia, Ireland, Israel, Japan, Madagascar, Mexico, Mozambique, Nigeria, Recycled/Scrap, Russian Federation, Rwanda, Sierra Leone, S | DRC- Congo (Kinshasa), Myanmar, Angola, Cambodia, Malaysia, Kazakhstan, Portugal, Austria, Mongolia, Mozambique, Luxembourg, Brazil, Guyana, Korea, Republic of, Chile, Laos, Ecuador, Colombia, Argentina, Hungary, South Sudan, Japan, Tanzania, Zambia, Cong | DRC- Congo (Kinshasa), Myanmar, Angola, Cambodia, Malaysia, Kazakhstan, Portugal, Austria, Mongolia, Mozambique, Luxembourg, Guyana, Brazil, Korea, Republic of, Chile, Laos, Ecuador, Colombia, Argentina, Hungary, South Sudan, Japan, Tanzania, Zambia, Cong | CHINA | Brazil, Ethiopia, China, Scrap | Ethiopia, Brazil, China, Recycled/Scrap, Australia, Rwanda, Australia, DRC or an adjoining country (Covered Countries), Myanmar, Angola, Cambodia, Malaysia, Kazakhstan, Portugal, Austria, Mongolia, Mozambique, Luxembourg, Republic Of Korea, Guyana, Chile, | DRC- Congo (Kinshasa), Myanmar, Angola, Cambodia, Malaysia, Kazakhstan, Portugal, Mongolia, Austria, Mozambique, Luxembourg, Guyana, Brazil, Korea, Republic of, Chile, Laos, Ecuador, Colombia, Argentina, Hungary, South Sudan, Japan, Tanzania, Zambia, Cong</t>
  </si>
  <si>
    <t>Sillamäe, Ida-Virumaa</t>
  </si>
  <si>
    <t>R/S, LR | Some are recyled/scrap sourced but not all. | RCOI confirmed per RMI | Not disclosed by supplier | Recycled or scrap, and mining not disclosed by supplier | Recycled, Scrap and mines | Not disclosed by supplier, RCOI confirmed per RMI | internaltional supply base | internaltional supply base, Not disclosed by supplier, RCOI confirmed per RMI, Some are recyled/scrap sourced but not all. | R/S, LR | not availab | Some are high-risk countries, covered countries, and DRC sourced but not all. | not available | 0 | Some are high risk, covered countries, and DRC sourced but not all. | RCOI confirmed per RMI | Some are high-risk countries, covered countries, and DRC sou | Recycled, Scrap and mines, Some are recyled/scrap sourced but not all. | RCOI confirmed per RMI | R/S, LR, 0 | not available | 0 | Some are high risk, covered countries, and DRC sourced but not all. | RCOI confirmed per RMI | Some are high-risk countries, covered countries, and DRC sourced but not all. | Mibra/ Kenticha/Nanping/Yichun, Scrap | Some are high-risk c | internaltional supply base</t>
  </si>
  <si>
    <t>Argentina, Austria, Belgium, Brazil, Cambodia, Canada, Chile, Colombia, Ecuador, Estonia, Ethiopia, Germany, Guyana, Hungary, India, Japan, Kazakhstan, Korea, Luxembourg, Malaysia, Mongolia, Myanmar, Namibia, Peru, Portugal, Recycled/Scrap, Taiwan, United | Myanmar, Cambodia, Malaysia, Kazakhstan, Portugal, Austria, Mongolia, Luxembourg, Guyana, Brazil, Korea, Republic of, Chile, Laos, Ecuador, Colombia, Argentina, Hungary, Japan, India, Canada, Belgium, Namibia, Taiwan, Peru, Ethiopia, Germany, Russian Fede | Not disclosed per LBMA | Recycled/Scrap, Estonia, Brazil, India, Guyana, Malaysia, Japan, Canada, Argentina, Austria, Myanmar, Colombia, Ecuador, Mongolia, Portugal, Cambodia, Chile, Hungary, Kazakhstan, Korea, Luxembourg, Ethiopia, Namibia, Belgium, Germany, Peru, United States, | Excludes Covered Countries and CAHRA | Australia, Belarus, Brazil, Canada, China, El Salvador, Estonia, Ethiopia, France, Germany, Hong Kong, India, Indonesia, Ireland, Israel, Japan, Madagascar, Mexico, Mozambique, Nigeria, Recycled/Scrap, Russian Federation, Sierra Leone, Singapore, Spain, T | Myanmar, Cambodia, Malaysia, Kazakhstan, Portugal, Austria, Mongolia, Luxembourg, Guyana, Brazil, Korea, Republic of, Chile, Laos, Colombia, Ecuador, Argentina, Hungary, Japan, India, Canada, Belgium, Namibia, Taiwan, Peru, Germany, Ethiopia, Russian Fede | Myanmar, Cambodia, Malaysia, Kazakhstan, Portugal, Mongolia, Austria, Luxembourg, Guyana, Korea, Republic of, Brazil, Chile, Laos, Ecuador, Colombia, Argentina, Hungary, Japan, India, Canada, Belgium, Namibia, Taiwan, Peru, Germany, Ethiopia, Russian Fede | ESTONIA | Global Supply Chain | Myanmar, Cambodia, Malaysia, Kazakhstan, Portugal, Austria, Mongolia, Luxembourg, Guyana, Brazil, Korea, Republic of, Chile, Laos, Ecuador, Colombia, Argentina, Hungary, Japan, India, Canada, Belgium, Namibia, Taiwan, Peru, Germany, Ethiopia, Russian Fede | DRC or an adjoining country (Covered Countries), Recycled/Scrap, Myanmar, Cambodia, Malaysia, Kazakhstan, Portugal, Mongolia, Austria, Luxembourg, Guyana, Brazil, Republic Of Korea, Chile, Laos, Colombia, Ecuador, Argentina, Hungary, Japan, India, Canada, | Myanmar, Cambodia, Malaysia, Kazakhstan, Portugal, Mongolia, Austria, Luxembourg, Korea, Republic of, Brazil, Guyana, Chile, Laos, Ecuador, Colombia, Argentina, Hungary, Japan, India, Canada, Belgium, Namibia, Taiwan, Peru, Germany, Ethiopia, Russian Fede</t>
  </si>
  <si>
    <t>Omuta, Fukuoka</t>
  </si>
  <si>
    <t>LR, R/S | Some are recyled/scrap sourced but not all. | Ore: Pitinga
Scrap | Confidential | RCOI confirmed per RMI | Not disclosed by supplier | Recycled or scrap, and mining not disclosed by supplier | Recycled, Scrap and mines | Some are recycled or scrap sourced but not all | L1, R/S, Not disclosed by supplier, RCOI confirmed per RMI | Wodgina / Cadia Hill / Scrap | Some are recycled, scrap or cover countries sourced but not all. | Some are recycled, | Some are recycled/scrap sourced but not all. | Recycled, Scrap and mines | 0 | Some are recycled/scrap sourced but not all. | L1, R/S | RCOI confirmed per RMI | No Name of Mine | Some are recycled/scrap sourced but not all. | No Name of Mine | Recycled, Scrap and mines | Some are recycled or scrap sourced but not all, Some are recyled/scrap sourced but not all. | RCOI confirmed per RMI | LR, R/S | Recycled, Scrap and mines | 0 | Some are recycled/scrap sourced but not all. | L1, R/S | RCOI confirmed per RMI | No Name of Mine | Some are recycled/scrap sourced but not all. | Some are recycled/scrap sourced but not all. | Recycled, Scrap and mines | 0 | Wodgina / Cadia Hill / Scrap | Some are recycled, scrap or cover countries sourced but not all. | Some are recycled, scrap or covered countries sourced but not all | Wodgina / Cadia Hill / Scrap | Recycled, Scrap | SWITZERLAND | Some are recycled, scrap o | 0, Escondida Mine, Recycled/Scrap, Cadia Hill &amp;amp; Ridgeway Mines, Collahuasi Mine, Los Pelambres Mine, LR, R/S, NA, No information, RCOI confirmed per RMI, RCOI confirmed per RMI | Recycled or scrap, and mining not disclosed by supplier | Sourced from M</t>
  </si>
  <si>
    <t>Australia, Brazil, Burundi, Canada, Chile, China, Ethiopia, France, Guinea, Japan, Madagascar, Malaysia, Namibia, Niger, Nigeria, Panama, Recycled/Scrap, Russian Federation, Rwanda, Sierra Leone, South Africa, Thailand, United Kingdom, United States | Japan, Brazil, United Kingdom, Malaysia, Australia, Chile | Not disclosed per LBMA | Recycled/Scrap, Japan, Australia, Chile, China, United States, Canada, South Africa, Brazil, Malaysia, United Kingdom | Some are recyled/scrap sourced but not all. | Japan, Brazil, United Kingdom, Malaysia, Chile, Australia | Ore: Brazil
Scrap | Confident | Includes Covered Countries and CAHRA | Belarus, Brazil, Burundi, Canada, China, Democratic Republic of the Congo, El Salvador, Estonia, Ethiopia, France, Germany, Hong Kong, India, Indonesia, Ireland, Israel, Japan, Mexico, Nigeria, Recycled/Scrap, Russian Federation, Rwanda, Singapore, Thaila | L1, R/S | Some are recycled or scrap sourced but not all | Japan, Brazil, United Kingdom, Malaysia, Chile, Australia | the DRC or an adjoining country(covered countries) | Mitsui Mining and Smelting Co., Ltd., 2081 Tosen, Oomuta, Fukuoka, Japan | Australi | Japan, Brazil, United Kingdom, Malaysia, Chile, Australia | Australia, Brazil, Burundi, Canada, Chile, China, Ethiopia, France, Guinea, Japan, Madagascar, Malaysia, Namibia, Niger, Nigeria, Panama, Recycled/Scrap, Russian Federation, Rwanda, Sierra Leone, South Africa, Thailand, United Kingdom, United States;Belar | L1, R/S | Not coverd countries area | Some are recycled/scrap sourced but not all. | Recycled/Scrap, Japan, Australia, Canada, Chile, South Africa, DRC or an adjoining country (Covered Countries), USA, China | Excludes Covered Countries | CFS certified | | JAPAN | Australia, Brazil, Burundi, Canada, Chile, China, Ethiopia, France, Guinea, Japan, Madagascar, Malaysia, Namibia, Niger, Nigeria, Panama, Recycled/Scrap, Russian Federation, Rwanda, Sierra Leone, South Africa, Thailand, United Kingdom, United States, L1, | Australia, Brazil, Burundi, Canada, Chile, China, Ethiopia, France, Guinea, Japan, Madagascar, Malaysia, Namibia, Niger, Nigeria, Panama, Recycled/Scrap, Russian Federation, Rwanda, Sierra Leone, South Africa, Thailand, United Kingdom, United States | Rec | Recycled/Scrap, Japan, Australia, Chile, China, United States, Canada, South Africa, Brazil, Malaysia, United Kingdom | Recycled/Scrap, Japan, Australia, Canada, Chile, South Africa, DRC or an adjoining country (Covered Countries), USA, China | Australia, Brazil, Burundi, Canada, Chile, China, Ethiopia, France, Guinea, Japan, Madagascar, Malaysia, Namibia, Niger, Nigeria, Panama, Recycled/Scrap, Russian Federation, Rwanda, Sierra Leone, South Africa, Thailand, United Kingdom, United States, Buru</t>
  </si>
  <si>
    <t>Presidente Figueiredo, Amazonas</t>
  </si>
  <si>
    <t>L1 | RCOI confirmed as per RMI. | Not disclosed by supplier | Not disclosed by supplier | RCOI confirmed as per RMI | L1, Not disclosed by supplier | Not disclosed by supplier | RCOI confirmed as per RMI | not available | CHINA | RCOI confirmed as per CFSI | Not disclosed by supplier | Not disclosed by supplier, RCO | RCOI confirmed as per RMI. | Not disclosed by supplier | 0 | RCOI confirmed as per RMI. | L1 | RCOI confirmed per RMI | RCOI confirmed as per RMI. | 0 | Not disclosed by supplier | RCOI confirmed as per RMI, RCOI confirmed as per RMI. | L1, 0 | Not disclosed by supplier | 0 | RCOI confirmed as per RMI. | L1 | RCOI confirmed per RMI | RCOI confirmed as per RMI. | RCOI confirmed as per RMI. | Not disclosed by supplier | 0 | RCOI confirmed as per RMI. | L1 | RCOI confirmed per RMI | RCOI confirmed | Not disclosed by supplier | RCOI confirmed as per RMI | not available | CHINA | RCOI confirmed as per CFSI | Not disclosed by supplier | 0, CHINA | Not disclosed by supplier | RCOI confirmed as per RMI | RCOI confirmed as per CFSI | not available | CHINA | RCOI confirmed as per CFSI | Not disclosed by supplier, L1, NA, No information, Not disclosed by supplier, Not disclosed by supplier |</t>
  </si>
  <si>
    <t>Australia, Austria, Brazil, Canada, China, Democratic Republic of Congo, Ethiopia, Germany, Ghana, Guinea, Hong Kong, India, Jersey, Malaysia, Mali, Mozambique, Namibia, Papua New Guinea, Philippines, Recycled/Scrap, South Africa, Switzerland, Tanzania | Brazil | Not disclosed per LBMA | Brazil | RCOI confirmed as per RMI. | Excludes Covered Countries and CAHRA | Mineral sourcing L1 based on RMAP-RMI's RCOI data | Australia, Austria, Brazil, Canada, China, Democratic Republic of Congo, Ethiopia, Germany, Ghana, Guinea, Hong Kong, India, J | Excludes Covered Countries and CAHRA | BRAZIL | Argentina, Australia, Austria, Belgium, Benin, Bolivia (Plurinational State of), Brazil, Cambodia, Canada, Chile, China, Colombia, Democratic Republic of Congo, Djibouti, Ecuador, Egypt, Eritrea, Estonia, Ethiopia, France, Germany, Ghana, Guinea, Guyana, | L1 | RCOI confirmed as per RMI | Brazil | Vila Pitinga s/n, Zona Rural, Presidente Figueiredo, Brazil | Australia, Austria, Brazil, Canada, China, Democratic Republic of Congo, Ethiopia, Germany, Ghana, Guinea, Hong Kong, India, Jersey, Malaysia, Mali, Mo | L1 | RCOI confirmed as per RMI. | Brazil | Excludes Covered Countries | Brazil | Excludes Covered Countries and CAHRA | L1 | Excludes Covered Countries | 0 | Brazil | RCOI confirmed as per RMI. | Brazil, Thailand, China, Argentina, Australia, Austria, Bel | Australia, Austria, Brazil, Canada, China, Democratic Republic of Congo, Ethiopia, Germany, Ghana, Guinea, Hong Kong, India, Jersey, Malaysia, Mali, Mozambique, Namibia, Papua New Guinea, Philippines, Recycled/Scrap, South Africa, Switzerland, Tanzania, L | Australia, Austria, Brazil, Canada, China, Democratic Republic of Congo, Ethiopia, Germany, Ghana, Guinea, Hong Kong, India, Jersey, Malaysia, Mali, Mozambique, Namibia, Papua New Guinea, Philippines, Recycled/Scrap, South Africa, Switzerland, Tanzania | | Australia, Austria, Brazil, Canada, China, Democratic Republic of Congo, Ethiopia, Germany, Ghana, Guinea, Hong Kong, India, Jersey, Malaysia, Mali, Mozambique, Namibia, Papua New Guinea, Philippines, Recycled/Scrap, South Africa, Switzerland, Tanzania, B</t>
  </si>
  <si>
    <t>District Raigad,Mahārāshtra</t>
  </si>
  <si>
    <t>LR, R/S | Some are recyled/scrap sourced but not all. | 0 | RCOI confirmed per RMI | Some are recycled or scrap sourced but not all. | Recycled and mining not disclosed by supplier | Recycled, Scrap and mines | Some are recycled or scrap sourced but not all | RCOI confirmed per RMI, Some are recycled or scrap sourced but not all. | L1 and L2 countries based on RMAP-RMI's RCOI data | L1 and L2 countries based on RMAP-RMI's RCOI data, R | Some are recycled/scrap sourced but not all. | Recycled, Scrap and mines | 0 | Some are recycled/scrap sourced but not all. | RCOI confirmed per RMI | Metallurgical Products India Pvt., Ltd. | Some are recycled/scrap sourced but not all. | L1 and L2 count | Recycled, Scrap and mines | Some are recycled or scrap sourced but not all, Some are recyled/scrap sourced but not all. | RCOI confirmed per RMI | LR, R/S | Recycled, Scrap and mines | 0 | Some are recycled/scrap sourced but not all. | RCOI confirmed per RMI | Metallurgical Products India Pvt., Ltd. | Some are recycled/scrap sourced but not all. | L1 and L2 countries based on RMAP-RMI's RCOI data | Some are r | L1 and L2 countries based on RMAP-RMI's RCOI data</t>
  </si>
  <si>
    <t>Argentina, Austria, Belgium, Brazil, Cambodia, Canada, Chile, China, Colombia, Ecuador, Ethiopia, Guyana, Hungary, India, Japan, Jersey, Kazakhstan, Korea, Luxembourg, Malaysia, Mongolia, Mozambique, Myanmar, Namibia, Peru, Portugal, Recycled/Scrap, South | Myanmar, Cambodia, Malaysia, Kazakhstan, Portugal, Austria, Mongolia, Mozambique, Luxembourg, Guyana, Brazil, Korea, Republic of, Jersey, Chile, Laos, Ecuador, Colombia, Argentina, Hungary, Japan, India, Canada, Belgium, Namibia, Taiwan, South Africa, Per | Not disclosed per LBMA | Recycled/Scrap, India, Brazil, Namibia, Mozambique, Japan, Canada, Malaysia, Guyana, Colombia, Mongolia, Myanmar, Portugal, Argentina, Austria, Chile, Ecuador, Cambodia, Hungary, Kazakhstan, Korea, Luxembourg, Belgium, South Africa, China, Ethiopia, Sierr | Excludes Covered Countries and CAHRA | Australia, Belarus, Brazil, Canada, China, El Salvador, Estonia, Ethiopia, France, Germany, Hong Kong, India, Indonesia, Ireland, Israel, Japan, Madagascar, Mexico, Mozambique, Nigeria, Recycled/Scrap, Russian Federation, Sierra Leone, Singapore, Spain, U | Myanmar, Cambodia, Malaysia, Kazakhstan, Portugal, Mongolia, Austria, Mozambique, Luxembourg, Korea, Republic of, Guyana, Brazil, Jersey, Chile, Laos, Colombia, Ecuador, Argentina, Hungary, Japan, India, Canada, Belgium, Namibia, Taiwan, South Africa, Per | Myanmar, Cambodia, Malaysia, Kazakhstan, Portugal, Mongolia, Austria, Mozambique, Luxembourg, Korea, Republic of, Guyana, Brazil, Jersey, Chile, Laos, Ecuador, Colombia, Argentina, Hungary, Japan, India, Canada, Belgium, Namibia, Taiwan, South Africa, Per | INDIA | L1 and L2 countries based on RMAP-RMI's RCOI | Myanmar, Cambodia, Malaysia, Kazakhstan, Portugal, Austria, Mongolia, Mozambique, Luxembourg, Korea, Republic of, Guyana, Brazil, Jersey, Chile, Laos, Ecuador, Colombia, Argentina, Hungary, Japan, India, Canada, Belgium, Namibia, Taiwan, South Africa, Per | Myanmar, Cambodia, Malaysia, Kazakhstan, Portugal, Austria, Mongolia, Mozambique, Luxembourg, Guyana, Republic Of Korea, Brazil, USA, Chile, Laos, Ecuador, Colombia, Argentina, Hungary, Japan, India, Canada, Belgium, Namibia, China, South Africa, Peru, Et | Myanmar, Cambodia, Malaysia, Kazakhstan, Portugal, Austria, Mongolia, Mozambique, Luxembourg, Korea, Republic of, Guyana, Brazil, Jersey, Chile, Laos, Colombia, Ecuador, Argentina, Hungary, Japan, India, Canada, Belgium, Namibia, Taiwan, South Africa, Per</t>
  </si>
  <si>
    <t>São João del Rei, Minas Gerais</t>
  </si>
  <si>
    <t>LR | RCOI confirmed as per RMI. | Not disclosed by supplier | Not disclosed by supplier | Some are recycled or scrap sourced but not all | LR, Not disclosed by supplier | Some are recycled or scrap sourced but not all. | Some are recycled or scrap sourced but not all | not available | JAPAN | Some are recycled or sc | RCOI confirmed as per RMI. | Not disclosed by supplier | 0 | RCOI confirmed as per RMI. | LR | RCOI confirmed per RMI | Mibra | RCOI confirmed as per RMI. | Wodgina / Cadia Hill / Scrap | LR | Mibra | 0 | Not disclosed by supplier | Some are recycled or scrap sourced but not all, RCOI confirmed as per RMI. | LR, 0 | Not disclosed by supplier | 0 | RCOI confirmed as per RMI. | LR | RCOI confirmed per RMI | Mibra | RCOI confirmed as per RMI. | Wodgina / Cadia Hill / Scrap | RCOI confirmed as per RMI. | Not disclosed by supplier | 0 | RCOI confirmed as per RMI. | LR | R | Some are recycled or scrap sourced but not all. | Some are recycled or scrap sourced but not all | not available | JAPAN | Some are recycled or scrap sourced but not all | Some are recycled or scrap sourced but not all. | Not disclosed by supplier | Not d | 0, JAPAN | Some are recycled or scrap sourced but not all. | Some are recycled or scrap sourced but not all | not available | JAPAN | Some are recycled or scrap sourced but not all | Some are recycled or scrap sourced but not all. | Not disclosed by suppl</t>
  </si>
  <si>
    <t>Argentina, Australia, Austria, Belgium, Brazil, Cambodia, Canada, Chile, China, Colombia, Democratic Republic of Congo, Ecuador, Ethiopia, Germany, Guyana, Hungary, India, Japan, Kazakhstan, Korea, Luxembourg, Malaysia, Mongolia, Myanmar, Namibia, Peru, P | DRC- Congo (Kinshasa), Myanmar, Cambodia, Malaysia, Kazakhstan, Portugal, Mongolia, Austria, Luxembourg, Guyana, Korea, Republic of, Brazil, Chile, Laos, Colombia, Ecuador, Argentina, Hungary, Japan, India, Canada, Belgium, Namibia, Taiwan, Peru, Germany, | Not disclosed per LBMA | Recycled/Scrap, Brazil, Malaysia, Guyana, India, Japan, Canada, Argentina, Austria, Mongolia, Portugal, Chile, Cambodia, Colombia, Ecuador, Hungary, Kazakhstan, Korea, Luxembourg, Myanmar, Namibia, Belgium, Peru, Ethiopia, Germany, China, Australia, Unite | Includes CAHRA | Australia, Brazil, Burundi, China, Democratic Republic of the Congo, Ethiopia, France, Madagascar, Mozambique, Nigeria, Rwanda, Sierra Leone, Spain | DRC- Congo (Kinshasa), Myanmar, Cambodia, Malaysia, Kazakhstan, Portugal, Austria, Mongolia, Luxembourg, Brazil, Korea, Republic of, Guyana, Chile, Laos, Ecuador, Colombia, Argentina, Hungary, Japan, India, Canada, Belgium, Namibia, Taiwan, Peru, Germany, | DRC- Congo (Kinshasa), Myanmar, Cambodia, Malaysia, Kazakhstan, Portugal, Mongolia, Austria, Luxembourg, Guyana, Brazil, Korea, Republic of, Chile, Laos, Ecuador, Colombia, Argentina, Hungary, Japan, India, Canada, Belgium, Namibia, Taiwan, Peru, Ethiopia | BRAZIL | Excludes Covered Countries and CAHRA | DRC- Congo (Kinshasa), Myanmar, Cambodia, Malaysia, Kazakhstan, Portugal, Mongolia, Austria, Luxembourg, Guyana, Korea, Republic of, Brazil, Chile, Laos, Ecuador, Colombia, Argentina, Hungary, Japan, India, Canada, Belgium, Namibia, Taiwan, Peru, Ethiopia | Recycled/Scrap, DRC or an adjoining country (Covered Countries), Myanmar, Cambodia, Malaysia, Kazakhstan, Portugal, Austria, Mongolia, Luxembourg, Guyana, Brazil, Republic Of Korea, Chile, Laos, Ecuador, Colombia, Argentina, Hungary, Japan, India, Canada, | DRC- Congo (Kinshasa), Myanmar, Cambodia, Malaysia, Kazakhstan, Portugal, Mongolia, Austria, Luxembourg, Korea, Republic of, Brazil, Guyana, Chile, Laos, Ecuador, Colombia, Argentina, Hungary, Japan, India, Canada, Belgium, Namibia, Taiwan, Peru, Ethiopia</t>
  </si>
  <si>
    <t>DRC, HR, R/S, LR | Some are recycled/scrap, high risk, and DRC sourced but not all. | RCOI confirmed per RMI | Yi Chun Tantalum &amp; Niobium Mine | Recycling and Yi Chun Tantalum &amp; Niobium Mine | Recycled, Scrap and mines | Some are recycled or scrap sourced but not all | Excludes Covered Countries | L1, L2, R/S, RCOI confirmed per RMI, Yi Chun Tantalum &amp;amp; Niobium Mine | China, Scrap | China, Scrap, RCOI confirmed per RMI, Some are recycled/scr | Some are recycled/scrap sourced but not all. | Recycled, Scrap and mines | 0 | Some are recycled/scrap sourced but not all. | L1, L2, R/S | RCOI confirmed per RMI | Jiujiang Tanbre Co., Ltd. | Some are recycled/scrap sourced but not all. | China, Scrap | | Recycled, Scrap and mines | Some are recycled or scrap sourced but not all | Excludes Covered Countries, Some are recycled/scrap, high risk, and DRC sourced but not all. | RCOI confirmed per RMI | DRC, HR, R/S, LR, 0 | Recycled, Scrap and mines | 0 | Some are recycled/scrap sourced but not all. | L1, L2, R/S | RCOI confirmed per RMI | Jiujiang Tanbre Co., Ltd. | Some are recycled/scrap sourced but not all. | China, Scrap | Some are recycled/scrap sourced but not all. | | China, Scrap | 0, DRC, HR, R/S, LR, KOREA, REPUBLIC OF | Some are recycled, scrap or cover countries sourced but not all. | Some are recycled, scrap, covered countries or DRC sourced but not all. | Some are recycled or scrap sourced but not all. | Some are recycled, scr</t>
  </si>
  <si>
    <t>Angola, Argentina, Austria, Brazil, Burundi, Cambodia, Chile, China, Colombia, Democratic Republic of Congo, Ecuador, Guyana, Hungary, Japan, Kazakhstan, Korea, Luxembourg, Malaysia, Mongolia, Mozambique, Myanmar, Portugal, Recycled/Scrap, Rwanda, South S | DRC- Congo (Kinshasa), Myanmar, Angola, Cambodia, Malaysia, Kazakhstan, Portugal, Mongolia, Austria, Mozambique, Luxembourg, Brazil, Korea, Republic of, Guyana, Chile, Laos, Ecuador, Colombia, Argentina, South Sudan, Hungary, Japan, Tanzania, Zambia, Cong | Not disclosed per LBMA | Recycled/Scrap, China, Brazil, Malaysia, Mozambique, Guyana, Mongolia, Myanmar, Portugal, Korea, Austria, Chile, Cambodia, Kazakhstan, Luxembourg, Angola, Colombia, Argentina, Ecuador, Hungary, South Sudan, Sudan, Japan, Tanzania, Zambia, Rwanda, Burundi, | Includes Covered Countries and CAHRA | Australia, Brazil, Burundi, Canada, China, Democratic Republic of the Congo, Estonia, Ethiopia, France, Germany, India, Indonesia, Ireland, Israel, Japan, Madagascar, Mozambique, Nigeria, Recycled/Scrap, RussianF ederation, Rwanda, Sierra Leone, Singapore | DRC- Congo (Kinshasa), Myanmar, Angola, Cambodia, Malaysia, Kazakhstan, Portugal, Mongolia, Austria, Mozambique, Luxembourg, Korea, Republic of, Brazil, Guyana, Chile, Laos, Ecuador, Colombia, Argentina, South Sudan, Hungary, Japan, Tanzania, Zambia, Cong | DRC- Congo (Kinshasa), Myanmar, Angola, Cambodia, Malaysia, Kazakhstan, Portugal, Austria, Mongolia, Mozambique, Luxembourg, Guyana, Brazil, Korea, Republic of, Chile, Laos, Colombia, Ecuador, Argentina, South Sudan, Hungary, Japan, Tanzania, Zambia, Cong | CHINA | China | DRC- Congo (Kinshasa), Myanmar, Angola, Cambodia, Malaysia, Kazakhstan, Portugal, Mongolia, Austria, Mozambique, Luxembourg, Guyana, Korea, Republic of, Brazil, Chile, Laos, Ecuador, Colombia, Argentina, Hungary, South Sudan, Japan, Tanzania, Zambia, Cong | DRC or an adjoining country (Covered Countries), Myanmar, Angola, Cambodia, Malaysia, Kazakhstan, Portugal, Mongolia, Austria, Mozambique, Luxembourg, Republic Of Korea, Brazil, Guyana, Chile, Laos, Ecuador, Colombia, Argentina, South Sudan, Hungary, Japa | DRC- Congo (Kinshasa), Myanmar, Angola, Cambodia, Malaysia, Kazakhstan, Portugal, Mongolia, Austria, Mozambique, Luxembourg, Guyana, Brazil, Korea, Republic of, Chile, Laos, Colombia, Ecuador, Argentina, South Sudan, Hungary, Japan, Tanzania, Zambia, Cong</t>
  </si>
  <si>
    <t>LR, HR, DRC, CC | Some are high-risk countries, covered countries, and DRC sourced but not all. | RCOI confirmed per RMI | Some are recycled or scrap sourced but not all. | Recycled or scrap, and mining not disclosed by supplier | Not disclosed by supplier | Some are covered countries or DRC sourced but not all. | DRC, CC, HR, RCOI confirmed per RMI, Some are recycled or scrap sourced but not all. | China, Scrap | China, Scrap, RCOI confirmed per RMI, Some are high risk countries, | Some are covered countries and DRC sourced but not all. | Not disclosed by supplier | 0 | RCOI confirmed as per RMI. | DRC, CC, HR | RCOI confirmed per RMI | JiuJiang JinXin Nonferrous Metals Co., Ltd. | Some are covered countries and DRC sourced but not | Not disclosed by supplier | Some are covered countries or DRC sourced but not all., Some are high-risk countries, covered countries, and DRC sourced but not all. | RCOI confirmed per RMI | LR, HR, DRC, CC | Not disclosed by supplier | 0 | RCOI confirmed as per RMI. | DRC, CC, HR | RCOI confirmed per RMI | JiuJiang JinXin Nonferrous Metals Co., Ltd. | Some are covered countries and DRC sourced but not all. | China, Scrap | Some are covered countries and DRC s | China, Scrap | 0, KYRGYZSTAN | Some are cover countries or DRC sourced but not all. | Some are covered countries or DRC sourced but not all. | Some are recycled or scrap sourced but not all. | not available | KYRGYZSTAN | Some are covered countries or DRC sourced but no</t>
  </si>
  <si>
    <t>Angola, Argentina, Austria, Brazil, Cambodia, Chile, China, Colombia, Congo, Democratic Republic of Congo, Ecuador, Ethiopia, Guyana, Hungary, Japan, Kazakhstan, Korea, Luxembourg, Malaysia, Mongolia, Myanmar, Portugal, Recycled/Scrap, Rwanda, South Sudan | DRC- Congo (Kinshasa), Myanmar, Angola, Cambodia, Malaysia, Kazakhstan, Portugal, Austria, Mongolia, Luxembourg, Guyana, Brazil, Korea, Republic of, Chile, Laos, Ecuador, Colombia, Argentina, Hungary, South Sudan, Japan, Tanzania, Zambia, Congo (Brazzavil | L1 | Recycled/Scrap, China, Brazil, Guyana, Malaysia, Colombia, Ecuador, Myanmar, Chile, Argentina, Austria, Cambodia, Hungary, Kazakhstan, Korea, Luxembourg, Mongolia, Portugal, Angola, Tanzania, Japan, South Sudan, Sudan, Zambia, Rwanda, Thailand, Ethiopia, | Includes Covered Countries and CAHRA | Australia, Brazil, Burundi, China, Democratic Republic of the Congo, Ethiopia, France, Madagascar, Nigeria, Rwanda, Sierra Leone, Spain | DRC- Congo (Kinshasa), Myanmar, Angola, Cambodia, Malaysia, Kazakhstan, Portugal, Mongolia, Austria, Luxembourg, Brazil, Korea, Republic of, Guyana, Chile, Laos, Ecuador, Colombia, Argentina, Hungary, South Sudan, Japan, Tanzania, Zambia, Congo (Brazzavil | DRC- Congo (Kinshasa), Myanmar, Angola, Cambodia, Malaysia, Kazakhstan, Portugal, Mongolia, Austria, Luxembourg, Brazil, Korea, Republic of, Guyana, Chile, Laos, Ecuador, Colombia, Argentina, South Sudan, Hungary, Japan, Tanzania, Zambia, Congo (Brazzavil | CHINA | China | DRC- Congo (Kinshasa), Myanmar, Angola, Cambodia, Malaysia, Kazakhstan, Portugal, Austria, Mongolia, Luxembourg, Brazil, Korea, Republic of, Guyana, Chile, Laos, Ecuador, Colombia, Argentina, Hungary, South Sudan, Japan, Tanzania, Zambia, Congo (Brazzavil | DRC or an adjoining country (Covered Countries), Myanmar, Angola, Cambodia, Malaysia, Kazakhstan, Portugal, Austria, Mongolia, Luxembourg, Republic Of Korea, Guyana, Brazil, Chile, Laos, Ecuador, Colombia, Argentina, South Sudan, Hungary, Japan, Tanzania, | DRC- Congo (Kinshasa), Myanmar, Angola, Cambodia, Malaysia, Kazakhstan, Portugal, Austria, Mongolia, Luxembourg, Guyana, Korea, Republic of, Brazil, Chile, Laos, Colombia, Ecuador, Argentina, Hungary, South Sudan, Japan, Tanzania, Zambia, Congo (Brazzavil</t>
  </si>
  <si>
    <t>Yingde, Guangdong Sheng</t>
  </si>
  <si>
    <t>LR, HR, CC, DRC | Some are recycled/scrap, high risk countries, covered countries, and DRC sourced but not all. | 0 | RCOI confirmed per RMI | Some are recycled, scrap, covered countries or DRC sourced but not all. | Recycled or scrap, and mining not disclosed by supplier | Recycled, Scrap and mines | Some are recycled, scrap or DRC sourced but not all | LR, HR, DRC, CC, R/S, RCOI confirmed per RMI, Some are recycled, scrap, covered countries or DRC sourced but not all. | Some are recycled, scrap, cover countries or DRC sour | Some are recycled/scrap, high risk countries, covered countries, and DRC sourced but not all. | Recycled, Scrap and mines | 0 | Some are recycled/scrap, high risk countries, covered countries, and DRC sourced but not all. | LR, HR, DRC, CC, R/S | RCOI con | Recycled, Scrap and mines | Some are recycled, scrap or DRC sourced but not all, Some are recycled/scrap, high risk countries, covered countries, and DRC sourced but not all. | RCOI confirmed per RMI | LR, HR, CC, DRC | Recycled, Scrap and mines | 0 | Some are recycled/scrap, high risk countries, covered countries, and DRC sourced but not all. | LR, HR, DRC, CC, R/S | RCOI confirmed per RMI | Guangdong Zhiyuan New Material Co., Ltd. | Some are recycled/scrap, high risk c | Some are recycled, scrap, cover countries or DRC sourced but not all. | Some are recycled, scrap or DRC sourced but not all | not available | JAPAN | Some are recycled, scrap or DRC sourced but not all | Some are recycled or scrap sourced but not all. | S</t>
  </si>
  <si>
    <t>Argentina, Australia, Austria, Belgium, Brazil, Cambodia, Canada, Chile, China, Colombia, Democratic Republic of Congo, Ecuador, Ethiopia, Germany, Guyana, Hungary, India, Japan, Kazakhstan, Korea, Luxembourg, Malaysia, Mongolia, Myanmar, Namibia, Peru, P | DRC- Congo (Kinshasa), Myanmar, Cambodia, Malaysia, Kazakhstan, Portugal, Austria, Mongolia, Luxembourg, Brazil, Korea, Republic of, Guyana, Chile, Laos, Ecuador, Colombia, Argentina, Hungary, Japan, India, Canada, Belgium, Namibia, Taiwan, Peru, Ethiopia | Not disclosed per LBMA | Recycled/Scrap, China, Brazil, Japan, Argentina, Chile, Canada, Peru, India, Guyana, Malaysia, Austria, Myanmar, Colombia, Ecuador, Mongolia, Portugal, Korea, Cambodia, Hungary, Kazakhstan, Luxembourg, Belgium, Namibia, Ethiopia, United States, Australia, | Includes Covered Countries and CAHRA | Australia, Brazil, China, Democratic Republic of the Congo, Ethiopia, France, Madagascar, Nigeria, Rwanda, Sierra Leone, Spain | DRC- Congo (Kinshasa), Myanmar, Cambodia, Malaysia, Kazakhstan, Portugal, Austria, Mongolia, Luxembourg, Guyana, Korea, Republic of, Brazil, Chile, Laos, Ecuador, Colombia, Argentina, Hungary, Japan, India, Canada, Belgium, Namibia, Taiwan, Peru, Ethiopia | DRC- Congo (Kinshasa), Myanmar, Cambodia, Malaysia, Kazakhstan, Portugal, Austria, Mongolia, Luxembourg, Brazil, Korea, Republic of, Guyana, Chile, Laos, Colombia, Ecuador, Argentina, Hungary, Japan, India, Canada, Belgium, Namibia, Taiwan, Peru, Ethiopia | Due Diligence Results Pending | CHINA | DRC- Congo (Kinshasa), Myanmar, Cambodia, Malaysia, Kazakhstan, Portugal, Austria, Mongolia, Luxembourg, Korea, Republic of, Brazil, Guyana, Chile, Laos, Ecuador, Colombia, Argentina, Hungary, Japan, India, Canada, Belgium, Namibia, Taiwan, Peru, Germany, | DRC or an adjoining country (Covered Countries), Myanmar, Cambodia, Malaysia, Kazakhstan, Portugal, Mongolia, Austria, Luxembourg, Guyana, Brazil, Republic Of Korea, Chile, Laos, Colombia, Ecuador, Argentina, Hungary, Japan, India, Canada, Belgium, Namibi | DRC- Congo (Kinshasa), Myanmar, Cambodia, Malaysia, Kazakhstan, Portugal, Mongolia, Austria, Luxembourg, Korea, Republic of, Guyana, Brazil, Chile, Laos, Colombia, Ecuador, Argentina, Hungary, Japan, India, Canada, Belgium, Namibia, Taiwan, Peru, Ethiopia</t>
  </si>
  <si>
    <t>Jiangmen, Guangdong Sheng</t>
  </si>
  <si>
    <t>RCOI confirmed per RMI | Some are high-risk countries, covered countries, and DRC sourced but not all. | 0 | RCOI confirmed per RMI | Some are recycled, scrap, covered countries or DRC sourced but not all. | Recycled or scrap, and mining not disclosed by supplier | Recycled, Scrap and mines | Some are covered countries or DRC sourced but not all. | LR, HR, DRC, CC, RCOI confirmed per RMI, Some are recycled, scrap, covered countries or DRC sourced but not all. | No data from supplier | NA, RCOI confirmed per RMI, Som | Recycled or Scrap | Some are high-risk countries, covered countries, and DRC sourced but not all. | Recycled, Scrap and mines | 0 | Some are high-risk countries, covered countries, and DRC sourced but not all. | LR, HR, DRC, CC | RCOI confirmed per RMI | | Recycled, Scrap and mines | Some are covered countries or DRC sourced but not all., Some are high-risk countries, covered countries, and DRC sourced but not all. | RCOI confirmed per RMI | LR, HR, DRC, CC, 0 | Recycled, Scrap and mines | 0 | Some are high-risk countries, covered countries, and DRC sourced but not all. | LR, HR, DRC, CC | RCOI confirmed per RMI | F&amp;X Electro-Materials Ltd. | Some are high-risk countries, covered countries, and DRC sourced but no | No data from supplier | 0, china | BRAZIL | Some are recycled, scrap or cover countries sourced but not all. | RCOI Confirmed as per CSFI | Not disclosed | Some are recycled, scrap, covered countries or DRC sourced but not all. | Not disclosed by supplier | Some are recycled or</t>
  </si>
  <si>
    <t>Angola, Argentina, Austria, Brazil, Burundi, Cambodia, Chile, China, Colombia, Congo, Democratic Republic of Congo, Ecuador, Guyana, Hungary, Japan, Kazakhstan, Korea, Luxembourg, Malaysia, Mongolia, Myanmar, Portugal, Recycled/Scrap, Rwanda, South Sudan, | DRC- Congo (Kinshasa), Myanmar, Angola, Cambodia, Malaysia, Kazakhstan, Portugal, Austria, Mongolia, Luxembourg, Guyana, Brazil, Korea, Republic of, Chile, Laos, Ecuador, Colombia, Argentina, South Sudan, Hungary, Japan, Tanzania, Zambia, Congo (Brazzavil | RCOI confirmed per RMI | Not disclosed per LBMA | Recycled/Scrap, China, Rwanda, Burundi, Brazil, Guyana, Malaysia, Argentina, Austria, Myanmar, Colombia, Ecuador, Mongolia, Portugal, Cambodia, Chile, Kazakhstan, Korea, Luxembourg, Japan, Hungary, Angola, Tanzania, South Sudan, Sudan, Zambia, United Stat | Includes Covered Countries and CAHRA | Australia, Brazil, Burundi, China, Democratic Republic of the Congo, Ethiopia, France, Madagascar, Nigeria, Rwanda, Sierra Leone, Spain | DRC- Congo (Kinshasa), Myanmar, Angola, Cambodia, Malaysia, Kazakhstan, Portugal, Mongolia, Austria, Luxembourg, Brazil, Korea, Republic of, Guyana, Chile, Laos, Ecuador, Colombia, Argentina, South Sudan, Hungary, Japan, Tanzania, Zambia, Congo (Brazzavil | DRC- Congo (Kinshasa), Myanmar, Angola, Cambodia, Malaysia, Kazakhstan, Portugal, Mongolia, Austria, Luxembourg, Guyana, Brazil, Korea, Republic of, Chile, Laos, Colombia, Ecuador, Argentina, South Sudan, Hungary, Japan, Tanzania, Zambia, Congo (Brazzavil | CHINA | Raw material is sourced from multiple conflict-free mines globally. | DRC- Congo (Kinshasa), Myanmar, Angola, Cambodia, Malaysia, Kazakhstan, Portugal, Mongolia, Austria, Luxembourg, Korea, Republic of, Guyana, Brazil, Chile, Laos, Ecuador, Colombia, Argentina, South Sudan, Hungary, Japan, Tanzania, Zambia, Congo (Brazzavil | DRC or an adjoining country (Covered Countries), Myanmar, Angola, Cambodia, Malaysia, Kazakhstan, Portugal, Mongolia, Austria, Luxembourg, Guyana, Brazil, Republic Of Korea, Chile, Laos, Colombia, Ecuador, Argentina, Hungary, South Sudan, Japan, Tanzania, | DRC- Congo (Kinshasa), Myanmar, Angola, Cambodia, Malaysia, Kazakhstan, Portugal, Austria, Mongolia, Luxembourg, Brazil, Guyana, Korea, Republic of, Chile, Laos, Colombia, Ecuador, Argentina, South Sudan, Hungary, Japan, Tanzania, Zambia, Congo (Brazzavil</t>
  </si>
  <si>
    <t>Guangdong Rising Rare Metals-EO Materials Ltd.</t>
  </si>
  <si>
    <t>China, Scrap</t>
  </si>
  <si>
    <t>Not disclosed per LBMA | DRC- Congo (Kinshasa), Myanmar, Angola, Cambodia, Malaysia, Kazakhstan, Portugal, Mongolia, Austria, Mozambique, Luxembourg, Korea, Republic of, Guyana, Brazil, Chile, Laos, Colombia, Ecuador, Argentina, South Sudan, Hungary, Japan, Tanzania, Zambia, Cong | DRC- Congo (Kinshasa), Myanmar, Angola, Cambodia, Malaysia, Kazakhstan, Portugal, Mongolia, Austria, Mozambique, Luxembourg, Brazil, Korea, Republic of, Guyana, Chile, Laos, Colombia, Ecuador, Argentina, Hungary, South Sudan, Japan, Tanzania, Zambia, Cong | China;DRC- Congo (Kinshasa), Myanmar, Angola, Cambodia, Malaysia, Kazakhstan, Portugal, Austria, Mongolia, Mozambique, Luxembourg, Korea, Republic of, Brazil, Guyana, Chile, Laos, Ecuador, Colombia, Argentina, Hungary, South Sudan, Japan, Tanzania, Zambia | DRC- Congo (Kinshasa), Myanmar, Angola, Cambodia, Malaysia, Kazakhstan, Portugal, Mongolia, Austria, Mozambique, Luxembourg, Guyana, Korea, Republic of, Brazil, Chile, Laos, Colombia, Ecuador, Argentina, Hungary, South Sudan, Japan, Tanzania, Zambia, Cong | China | CHINA | Angola ;Argentina; Australia;Austria;Belgium;Bolivia;Brazil;Burundi;Cambodia;Canada;Central African Republic;Chile;China;Colombia;Congo (Brazzaville);Czech Republic;Djibouti;DRC- Congo (Kinshasa);Ecuador;Egypt;Estonia;Ethiopia;France;Germany;Guyana;Hungar | DRC- Congo (Kinshasa), Myanmar, Angola, Cambodia, Malaysia, Kazakhstan, Portugal, Mongolia, Austria, Mozambique, Luxembourg, Korea, Republic of, Guyana, Brazil, Chile, Laos, Ecuador, Colombia, Argentina, Hungary, South Sudan, Japan, Tanzania, Zambia, Cong | DRC- Congo (Kinshasa), Myanmar, Angola, Cambodia, Malaysia, Kazakhstan, Portugal, Mongolia, Austria, Mozambique, Luxembourg, Brazil, Korea, Republic of, Guyana, Chile, Laos, Colombia, Ecuador, Argentina, South Sudan, Hungary, Japan, Tanzania, Zambia, Cong</t>
  </si>
  <si>
    <t>Lubumbashi,Haut-Katanga</t>
  </si>
  <si>
    <t>No known country of origin | Due diligence results pending | CONGO, DEMOCRATIC REPUBLIC OF THE</t>
  </si>
  <si>
    <t>Sungailiat，Kepulauan Bangka Belitung</t>
  </si>
  <si>
    <t>NA | Not disclosed by supplier</t>
  </si>
  <si>
    <t>Due diligence results pending | No known country of origin | Not disclosed per LBMA | NA | Due diligence results pending | Mineral sourcing LR based on RMAP-RMI's RCOI data | Excludes Covered Countries and CAHRA | Due diligence results pending | Does not source from DRC or covered countries | Does not source from DRC or covered countries, No known country of origin | Not disclosed per LBMA | Due diligence results pending | Excludes Covered Countries and CAHRA | No known country of origin | INDONESIA | Due diligence results pending, Excludes Covered Countries and CAHRA | Due diligence results pending | Excludes Covered Countries and CAHRA | Due diligence results pending | Excludes Covered Countries and CAHRA | No known country of origin | Does not source from DRC or covered countries</t>
  </si>
  <si>
    <t>Yangon,Yangon</t>
  </si>
  <si>
    <t>Due diligence results pending | No known country of origin | Not disclosed per LBMA | Due diligence results pending | Not disclosed per LBMA | Due diligence results pending | No known country of origin | MYANMAR | Due diligence results pending | Due diligence results pending | No known country of origin | Due diligence results pending, Unknown</t>
  </si>
  <si>
    <t>Mogi das Cruzes, São Paulo</t>
  </si>
  <si>
    <t>LR | Not disclosed by supplier | Not disclosed by supplier | LR | NA | RCOI confirmed as per RMI | 0 | LR | NA | LR | Cooperativa dos fundidores da Amazônia | 0, LR, No information, Not disclosed by supplier, RCOI confirmed per RMI, Unknown</t>
  </si>
  <si>
    <t>Due diligence results pending | Due diligence results pending | Due diligence results pending | No known country of origin | No known country of origin | Not disclosed per LBMA | Due diligence results pending | Excludes Covered Countries and CAHRA | No known country of origin | Mineral sourcing LR | Mineral sourcing LR based on RMAP-RMI's RCOI data | Excludes Covered Countries and CAHRA | Excludes Covered Countries and CAHRA | Due diligence results pending | Due diligence results pending, Excludes Covered Countries and CAHRA, Mineral sourcing LR | No known country of origin | Does not source from DRC or covered countries, Excludes Covered | Due diligence results pending;LR;Mogi das Cruzes, Sao Paulo, Brazil;No known country of origin;RCOI confirmed as per RMI | No known country of origin | Due diligence results pending | Excludes Covered Countries and CAHRA | Due diligence results pending | No known country of origin | BRAZIL | Due diligence results pending, 0 | Excludes Covered Countries and CAHRA | Due diligence results pending | Due diligence results pending | Due diligence results pending | No known country of origin | Excludes Covered Countries and CAHRA | Excludes Covered Countries and CAHRA | No known country of origin | Due diligence results p | 0, Due diligence results pending, Excludes Covered Countries and CAHRA, Excludes Covered Countries and CAHRA | Mineral sourcing LR based on RMAP-RMI's RCOI data, Mineral sourcing LR based on RMAP-RMI's RCOI data, No information, No known country of origin</t>
  </si>
  <si>
    <t>Toledo, Toledo</t>
  </si>
  <si>
    <t>R/S | Not disclosed by supplier</t>
  </si>
  <si>
    <t>Recycled/Scrap | Due diligence results pending | Due diligence results pending | No known country of origin | Recycled/Scrap, Liechtenstein | No known country of origin | Not disclosed per LBMA | Due diligence results pending | Recycled/Scrap Only | No known country of origin | Recycled/Scrap | Mineral R/S based on RMAP-RMI's RCOI data | Recycled/Scrap Only | Recycled/Scrap Only | Recycled/Scrap | Due diligence results pending | Does not source from DRC or covered countries, Due diligence results pending, Recycled/Scrap Only | No known country of origin | Does not source from DRC or covered countries, No known | Las Ventas de Retamosa, Toledo, Spain;No known country of origin;R/S;Recycled/Scrap | Due diligence results pending | No known country of origin | Recycled/Scrap Only | Due diligence results pending | No known country of origin | Recycled/Scrap, Liechtenstein | Recycled/Scrap | SPAIN | Due diligence results pending | Due diligence results pending, Recycled/Scrap | Recycled/Scrap | Due diligence results pending | Due diligence results pending | No known country of origin | Recycled/Scrap, Liechtenstein | Recycled/Scrap Only | Recycled/Scrap | Recycled/Scrap Only | Due diligence results pending | No known country of</t>
  </si>
  <si>
    <t>São José, Santa Catarina</t>
  </si>
  <si>
    <t>Due diligence results pending | Due diligence results pending | Due diligence results pending | No known country of origin | Liechtenstein | No known country of origin | Not disclosed per LBMA | Due diligence results pending | No known country of origin | Recycled/Scrap Only | Due diligence results pending | Does not source from DRC or covered countries, Due diligence results pending, Unknown | No known country of origin | Does not source from DRC or covered countries, No known country of origin, Recycled/Scrap Only, Unknown | | Due diligence results pending;No known country of origin;R/S;Recycled/Scrap;Sao Jose, Santa Catarina, Brasil | Due diligence results pending | No known country of origin | Due diligence results pending | No known country of origin | Liechtenstein | Recycled/Scrap | BRAZIL | Due diligence results pending | Due diligence results pending | Due diligence results pending | No known country of origin | Liechtenstein | Due diligence results pending | No known country of origin | Due diligence results pending | No known country of o</t>
  </si>
  <si>
    <t>Pangkalpinang,Kepulauan Bangka Belitung</t>
  </si>
  <si>
    <t>NA | Not disclosed by supplier | RCOI confirmed as per RMI | 0, INDONESIA, No information, Not disclosed by supplier, Unknown</t>
  </si>
  <si>
    <t>India, Indonesia | Due diligence results pending | Due diligence results pending | No known country of origin | China, India, Indonesia, Liechtenstein | No known country of origin | Recycled and Scrap | Not disclosed per LBMA | Due diligence results pending | No known country of origin | NA | India, Indonesia | Mineral sourcing not disclosed | Excludes Covered Countries and CAHRA | India, Indonesia | Due diligence results pending | Due diligence results pending, No reason to believe sources from DRC or covered countries, Unknown | No known country of origin | Due diligence results pending, Excludes Covered Countries and CAHRA, No kn | India, Indonesia;Indonesia;Kota Pangkalpinang, Bangka Belitung Province, Indonesia;LR;No known country of origin;RCOI confirmed as per RMI | Due diligence results pending | No known country of origin | Due diligence results pending | No known country of origin | China, India, Indonesia, Liechtenstein | India, Indonesia | Excludes Covered Countries and CAHRA | Indonesia | INDONESIA | Due diligence results pending | Due diligence results pending, India, Indonesia | India, Indonesia | Due diligence results pending | Due diligence results pending | No known country of origin | China, India, Indonesia, Liechtenstein | India, Indonesia | Excludes Covered Countries and CAHRA | Due diligence results pending | No known cou | China, India, Indonesia, Liechtenstein, CID003449, Due diligence results pending, Excludes Covered Countries and CAHRA, India, Indonesia, Mineral sourcing not disclosed, No information, No known country of origin, Unknown</t>
  </si>
  <si>
    <t>Gejiu,Yunnan Sheng</t>
  </si>
  <si>
    <t>China, Recycled/Scrap | No known country of origin | Not disclosed per LBMA | Due diligence results pending | No known country of origin | China, Recycled/Scrap | China, Recycled/Scrap | Due diligence results pending | No known country of origin | Due diligence results pending, No known country of origin, No reason to believe sources from DRC or covered countries | Due diligence results pending | No known country o | China, Recycled/Scrap;No known country of origin;Unknown | Due diligence results pending | No known country of origin | Due diligence results pending | No known country of origin | China, Myanmar, Recycled/Scrap, Liechtenstein | China, Recycled/Scrap | CHINA | China, Recycled/Scrap, Due diligence results pending | China, Recycled/Scrap | Due diligence results pending | Due diligence results pending | No known country of origin | China, Myanmar, Recycled/Scrap, Liechtenstein | China, Recycled/Scrap | Due diligence results pending | No known country of origin | Due d | Due diligence results pending | China, Liechtenstein, Myanmar, Recycled/Scrap, China, Myanmar, Recycled/Scrap, Liechtenstein, China, Recycled/Scrap, Due diligence results pending, No known country of origin, Unknown, Unknown, but no reason to believe sources from covered countries</t>
  </si>
  <si>
    <t>Jagdalpur,Chhattīsgarh</t>
  </si>
  <si>
    <t>India, Recycled/Scrap | No known country of origin | Not disclosed per LBMA | Due diligence results pending | No known country of origin | India, Recycled/Scrap | Not Available | India, Recycled/Scrap | Due diligence results pending | No known country of origin | Due diligence results pending, No known country of origin, No reason to believe sources from DRC or covered countries | TBD/Unknown, but Smelter is RMI-ve | India, Recycled/Scrap;No known country of origin;Unknown | Due diligence results pending | No known country of origin | Due diligence results pending | No known country of origin | India, Belgium, Recycled/Scrap, China, Singapore, Australia, Austria, Canada, Germany, Italy, Malaysia, Mexico, Mongolia, Mozambique, | Due diligence results pending | INDIA | Due diligence results pending, India, Recycled/Scrap, Not Available | India, Recycled/Scrap | Due diligence results pending | Due diligence results pending | No known country of origin | India, Belgium, Recycled/Scrap, China, Singapore, Australia, Austria, Canada, Germany, Italy, Malaysia, Mexico, Mongolia, Mozambique, Phil | Australia, Austria, Belgium, Canada, China, Germany, India, Italy, Malaysia, Mexico, Mongolia, Mozambique, Philippines, Singapore, South Africa, Turkey, USA, Recycled/Scrap, Due diligence results pending, India, Belgium, Recycled/Scrap, China, Singapore,</t>
  </si>
  <si>
    <t>Gejiu, Yunnan Sheng</t>
  </si>
  <si>
    <t>RCOI confirmed per RMI | Some are recycled/scrap sourced but not all. | RCOI confirmed per RMI | Some are recycled or scrap sourced but not all. | not available | Some are recycled/scrap sourced but not all. | RCOI confirmed per RMI, Some are recycled or scrap sourced but not all. , Some are recycled/scrap sourced but not all., Some are sourced from covered countries but not all. | RCOI confirmed pe | Some are recycled/scrap sourced but not all. | not available | 0 | Some are recycled/scrap sourced but not all. | RCOI confirmed per RMI | Some are recycled/scrap sourced but not all. | 0 | Some are recycled/scrap sourced but not all. | RCOI confirmed per RMI, not available | not available | 0 | Some are recycled/scrap sourced but not all. | RCOI confirmed per RMI | Some are recycled/scrap sourced but not all. | Some are recycled/scrap sourced but not all. | not available | 0 | Some are recycled/scrap sourced but not all. | RC | Some are recycled/scrap sourced but not all. | 0, CHINA, not available, RCOI confirmed per RMI, Recycled and scrap, and mines not disclosed by supplier, Some are recycled or scrap sourced but not all. , Some are recycled or scrap sourced but not all. | RCOI confirmed per RMI, Some are recycled/scrap s</t>
  </si>
  <si>
    <t>Australia, Brazil, China, Colombia, Ethiopia, France, Indonesia, Ireland, Madagascar, Malaysia, Mongolia, Myanmar, Niger, Nigeria, Peru, Portugal, Recycled/Scrap, Russian Federation, Sierra Leone, Spain, Taiwan, Thailand, United Kingdom, United States | No known country of origin | RCOI confirmed per RMI | Australia, Brazil, China, Colombia, Ethiopia, France, Indonesia, Ireland, Madagascar, Malaysia, Mongolia, Myanmar, Niger, Nigeria, Peru, Portugal, Recycled/Scrap, Russian Federation, Sierra Leone, Spain, Taiwan, Thailand, United Kingdom, United States | R | Not disclosed per LBMA | Recycled/Scrap | Some are recycled/scrap sourced but not all. | No known country of origin | RCOI confirmed per RMI | Excludes Covered Countries and CAHRA | Mineral sourcing LR, R/S, Excludes Covered Countries and CAHRA | Australia, Brazil, China, Colombi | L1, R/S | Not Available | Australia, Brazil, China, Colombia, Ethiopia, France, Indonesia, Ireland, Madagascar, Malaysia, Mongolia, Myanmar, Niger, Nigeria, Peru, Portugal, Recycled/Scrap, Russian Federation, Sierra Leone, Spain, Taiwan, Thailand, United | Australia, Brazil, China, Colombia, Ethiopia, France, Indonesia, Ireland, Madagascar, Malaysia, Mongolia, Myanmar, Niger, Nigeria, Peru, Portugal, Recycled/Scrap, Russian Federation, Sierra Leone, Spain, Taiwan, Thailand, United Kingdom, United States;No | L1, R/S | Some are recycled/scrap sourced but not all. | Due diligence results pending | Excludes Covered Countries | Due diligence results pending | No known country of origin | Recycled/Scrap | RCOI confirmed per RMI | Excludes Covered Countries | L1, R | Due diligence results pending | CHINA | Australia, Brazil, China, Colombia, Ethiopia, France, Indonesia, Ireland, Madagascar, Malaysia, Mongolia, Myanmar, Niger, Nigeria, Peru, Portugal, Recycled/Scrap, Russian Federation, Sierra Leone, Spain, Taiwan, Thailand, United Kingdom, United States, Ex | Recycled/Scrap | Argentina, Armenia, Australia, Austria, Azerbaijan, Bahamas, Barbados, Belarus, Belgium, Benin, Bolivia, Bosnia and Herzegovina, Botswana, Brazil, Bulgaria, Burkina Faso, Cambodia, Cameroon, Canada, Chile, China, Colombia, Croatia, Cyprus, Denmark, Djibou</t>
  </si>
  <si>
    <t>Kigali, City of Kigali</t>
  </si>
  <si>
    <t>Some are  high-risk and covered countries sourced but not all. | RCOI confirmed per RMI | Tin Mine located in Puno region in the eastern cordillera of the Andes | HR, CC | Some are  high-risk and covered countries sourced but not all. | Some are sourced from covered countries but not all. | Tin Mine located in Puno region in the eastern cordillera of the Andes | NA | RCOI confirmed per RMI | Some are recycled or scrap sourc | Some are sourced from covered countries but not all. | RCOI confirmed per RMI, Some are  high-risk and covered countries sourced but not all., Some are recycled or scrap sourced but not all. , Some are sourced from covered countries but not all. | HR, CC | RCOI confirmed as per RMI | Some are  high-risk and covered countries sourced but not all. | RCOI confirmed per RMI | Tin Mine located in Puno region in the eastern cordillera of the Andes | HR, CC | Tin Mine located in Puno region in the eastern cordillera of the Andes | Some are sourced from covered countries, but not all | Some are  high-risk and covered countries sourced but not all. | RCOI confirmed per RMI | HR, CC | Some are  high-risk and covered countries sourced but not all. | RCOI confirmed per RMI | Tin Mine located in Puno region in the eastern cordillera of the Andes | Some are  high-risk and covered countries sourced but not all. | RCOI confirmed per RMI | Ti | Some are sourced from covered countries but not all.</t>
  </si>
  <si>
    <t>Andorra, Australia, Belgium, Benin, Brazil, Burundi, Canada, China, Colombia, Democratic Republic of Congo, Ecuador, Eritrea, Ethiopia, Ghana, Indonesia, Japan, Mexico, Mongolia, Peru, Russian Federation, Rwanda, Switzerland, Thailand, United States | Due diligence results pending | Due diligence results pending | Some are  high-risk and covered countries sourced but not all. | RCOI confirmed per RMI | Includes Covered Countries | Due diligence results pending | PERU | No known country of origin | Due | No known country of origin | Not disclosed per LBMA | Due diligence results pending | Some are  high-risk and covered countries sourced but not all. | Some are sourced from covered countries but not all. | No known country of origin | PERU | NA | the DRC or an adjoining country(covered countries) | RCOI conf | Includes Covered Countries and CAHRA | Andorra, Australia, Belgium, Benin, Brazil, Burundi, Canada, China, Colombia, Democratic Republic of Congo, Ecuador, Eritrea, Ethiopia, Ghana, Indonesia, Japan, Mexico, Mongolia, Peru, Russian Federation, Rwanda, Switzerland, Thailand, United States | Due | Andorra, Australia, Belgium, Benin, Brazil, Burundi, Canada, China, Colombia, Democratic Republic of Congo, Ecuador, Eritrea, Ethiopia, Ghana, Indonesia, Japan, Mexico, Mongolia, Peru, Russian Federation, Rwanda, Switzerland, Thailand, United States;Brazi | Due diligence results pending | Includes Covered Countries | Due diligence results pending | No known country of origin | Includes Covered Countries and CAHRA | RCOI confirmed per RMI | the DRC or an adjoining country(covered countries) | Due diligence re | Brazil, Burundi, Indonesia, Rwanda, Thailand | RWANDA | Andorra, Australia, Belgium, Benin, Brazil, Burundi, Canada, China, Colombia, Democratic Republic of Congo, Ecuador, Eritrea, Ethiopia, Ghana, Indonesia, Japan, Mexico, Mongolia, Peru, Russian Federation, Rwanda, Switzerland, Thailand, United States, Some | Due diligence results pending</t>
  </si>
  <si>
    <t>Tukak Sadai,Kepulauan Bangka Belitung</t>
  </si>
  <si>
    <t>RCOI confirmed as per RMI. | RCOI confirmed per RMI | LR | RCOI confirmed as per RMI. | NA | RCOI confirmed per RMI | Not disclosed by supplier | not available | NA, Not disclosed by supplier, RCOI confirmed as per RMI., RCOI confirmed per RMI | LR | RCOI confirmed as per RMI. | RCOI confirmed per RMI | RCOI confirmed as per RMI | RCOI confirmed as per RMI. | RCOI confirmed per RMI | LR | 0 | 0 | RCOI confirmed as per RMI. | RCOI confirmed per RMI | LR, not available | RCOI confirmed as per RMI. | RCOI confirmed per RMI | RCOI confirmed as per RMI. | RCOI confirmed per RMI | LR | 0 | not available</t>
  </si>
  <si>
    <t>Argentina, Australia, Austria, Brazil, Canada, China, Ethiopia, Germany, Guyana, India, Indonesia, Japan, Malaysia, Mongolia, Namibia, Niger, Nigeria, Peru, Portugal, Recycled/Scrap, Sierra Leone, Spain, Switzerland, Thailand, United States, Zimbabwe | Due diligence results pending | Due diligence results pending | RCOI confirmed as per RMI. | Brazil, China, Japan, Myanmar, Cambodia, Malaysia, Kazakhstan, Portugal, Mongolia, Austria, Luxembourg, Guyana, Republic Of Korea, Chile, Laos, Colombia, Ecuador, | No known country of origin | Indonesia | Not disclosed per LBMA | Due diligence results pending | RCOI confirmed as per RMI. | No known country of origin | NA | RCOI confirmed per RMI | Excludes Covered Countries and CAHRA | Mineral sourcing LR, Excludes Covered Countries and CAHRA | Indonesia | Argentina, Australia, Au | Excludes Covered Countries and CAHRA | Not Available | L1 | Argentina, Australia, Austria, Brazil, Canada, China, Ethiopia, Germany, Guyana, India, Indonesia, Japan, Malaysia, Mongolia, Namibia, Niger, Nigeria, Peru, Portugal, Recycled/Scrap, Sierra Leone, Spain, Switzerland, Thailand, United | Argentina, Australia, Austria, Brazil, Canada, China, Ethiopia, Germany, Guyana, India, Indonesia, Japan, Malaysia, Mongolia, Namibia, Niger, Nigeria, Peru, Portugal, Recycled/Scrap, Sierra Leone, Spain, Switzerland, Thailand, United States, Zimbabwe;Aust | Due diligence results pending | Excludes Covered Countries | Due diligence results pending | No known country of origin | Excludes Covered Countries and CAHRA | RCOI confirmed per RMI | Due diligence results pending | RCOI confirmed as per RMI. | Brazil, | Australia, Brazil, China, Indonesia, Malaysia, Peru, Spain | INDONESIA | Argentina, Australia, Austria, Brazil, Canada, China, Ethiopia, Germany, Guyana, India, Indonesia, Japan, Malaysia, Mongolia, Namibia, Niger, Nigeria, Peru, Portugal, Recycled/Scrap, Sierra Leone, Spain, Switzerland, Thailand, United States, Zimbabwe, Due | Argentina, Australia, Austria, Brazil, Canada, China, Ethiopia, Germany, Guyana, India, Indonesia, Japan, Malaysia, Mongolia, Namibia, Niger, Nigeria, Peru, Portugal, Recycled/Scrap, Sierra Leone, Spain, Switzerland, Thailand, United States, Zimbabwe | Du | Due diligence results pending</t>
  </si>
  <si>
    <t>Dongguan, Guangdong Sheng</t>
  </si>
  <si>
    <t>0, not available, Unknown, Unknown, but some recycled/scrap</t>
  </si>
  <si>
    <t>China, Recycled/Scrap | No known country of origin | Not disclosed per LBMA | Due diligence results pending | No known country of origin | China, Recycled/Scrap | Not Available | China, Recycled/Scrap | Due diligence results pending | No known country of origin | Due diligence results pending, No known country of origin, No reason to believe sources from DRC or covered countries | 0 | Due diligence results pending | China, Recycled/Scrap;No known country of origin;Unknown | Due diligence results pending | No known country of origin | 0 | Due diligence results pending | USA | No known country of origin | Due diligence results pending | No known country of origin | China, United States, Recycled/Scrap, Liechtenstein | China, R | Due diligence results pending | CHINA | China, Recycled/Scrap, Due diligence results pending, Not Available | China, Recycled/Scrap | Due diligence results pending | 0 | Due diligence results pending | USA | No known country of origin | Due diligence results pending | No known country of origin | China, United States, Recycled/Scrap, Liechtenstein | China, Recycl | China, Liechtenstein, USA, Recycled/Scrap, China, Recycled/Scrap, China, United States, Recycled/Scrap, Liechtenstein, Due diligence results pending, No known country of origin, Not Available, not available | Not Available, Unknown, Unknown, but no reason</t>
  </si>
  <si>
    <t>West Chester, Pennsylvania</t>
  </si>
  <si>
    <t>not available | 0 | Some are recyled/scrap sourced but not all. | RCOI confirmed per RMI | Some are recyled/scrap sourced but not all. | UNITED STATES | USA &amp; North America | LR, R/S | Some are recyled/scrap sourced but not all. | 0 | Some are recycled, scrap, covered countries or DRC sourced but not all. | NA | RCOI confirmed per RMI | Not disclosed by supplier | Recycled or scrap, and mining not disclosed by supplier | Some are recycled or scrap sourced but not all | not available | Not disclosed by supplier, RCOI confirmed as per RMI, RCOI confirmed per RMI, This column would be traced/certified by CFS program | not available | Some are recycled or scrap sourced but no | UNITED STATES | USA &amp; North America | RCOI Validated by RMI protocols | Some are recyled/scrap sourced but not all. | not available | 0 | Some are recyled/scrap sourced but not all. | RCOI confirmed per RMI | Some are recyled/scrap sourced but not all. | | Some are recycled or scrap sourced but not all | not available, Some are recycled, scrap, covered countries or DRC sourced but not all | Some are recyled/scrap sourced but not all. | RCOI confirmed per RMI | LR, R/S, 0 | not available | 0 | Some are recyled/scrap sourced but not all. | RCOI confirmed per RMI | Some are recyled/scrap sourced but not all. | UNITED STATES | USA &amp; North America | UNITED STATES | USA &amp; North America | RCOI Validated by RMI protocols | Some are | not available | Some are recycled or scrap sourced but not all | Includes Covered Countries | 0, LR, R/S, NA, No information, not available, not available | Some are recycled or scrap sourced but not all | Includes Covered Countries, RCOI confirmed as per RMI, RCOI confirmed per RMI, Recycled and scrap, and mines not disclosed by supplier, Recycle</t>
  </si>
  <si>
    <t>Argentina, Australia, Austria, Brazil, Canada, Chile, China, Eritrea, Ethiopia, Germany, Guyana, India, Indonesia, Japan, Malaysia, Namibia, Niger, Nigeria, Peru, Recycled/Scrap, Sierra Leone, Spain, Thailand, United Kingdom, United States, Zimbabwe | No known country of origin | United States, Recycled/Scrap | Recycled | USA | LR, R/S | Includes Covered Countries | UNITED STATES OF AMERICA | LR, CC, DRC, R/S | 0 | USA | Some are recyled/scrap sourced but not all. | DRC or an adjoining country (Covered | No known country of origin | RCOI confirmed as per RMI. | Not disclosed per LBMA | United States, Recycled/Scrap | Includes Covered Countries and CAHRA | Some are recyled/scrap sourced but not all. | 0 | Some are recycled, scrap, covered countries or DRC sourced but not all. | No known country of origin | Recycled | NA | the DRC or an a | UNITED STATES OF AMERICA | Excludes Covered Countries and CAHRA | Includes Covered Countries and CAHRA | Includes Covered Countries | Some are recycled or scrap sourced but not all | L1, CC, DRC, R/S | Not Available | Argentina, Australia, Austria, Brazil, Canada, Chile, China, Eritrea, Ethiopia, Germany, Guyana, India, | Argentina, Australia, Austria, Brazil, Canada, Chile, China, Eritrea, Ethiopia, Germany, Guyana, India, Indonesia, Japan, Malaysia, Namibia, Niger, Nigeria, Peru, Recycled/Scrap, Sierra Leone, Spain, Thailand, United Kingdom, United States, Zimbabwe;Argen | LR, CC, DRC, R/S | Some are recyled/scrap sourced but not all. | USA | Includes Covered Countries | Recycled | USA | No known country of origin | United States, Recycled/Scrap | RCOI Validated by RMI protocols | Includes Covered Countries and CAHRA | RCOI | Argentina, Australia, Austria, Brazil, Canada, Chile, China, Germany, India, Indonesia, Japan, Malaysia, Nigeria, Peru, Recycled/Scrap, Spain, Thailand, United Kingdom, United States of America | USA | Argentina, Australia, Austria, Brazil, Canada, Chile, China, Eritrea, Ethiopia, Germany, Guyana, India, Indonesia, Japan, Malaysia, Namibia, Niger, Nigeria, Peru, Recycled/Scrap, Sierra Leone, Spain, Thailand, United Kingdom, United States, Zimbabwe, Incl | UNITED STATES OF AMERICA | Argentina, Australia, Austria, Brazil, Canada, Chile, China, Eritrea, Ethiopia, Germany, Guyana, India, Indonesia, Japan, Malaysia, Namibia, Niger, Nigeria, Peru, Recycled/Scrap, Sierra Leone, Spain, Thailand, United Kingdom, Un | United States, Recycled/Scrap | Recycled | Argentina, Australia, Austria, Brazil, Canada, Chile, China, Eritrea, Ethiopia, Germany, Guyana, India, Indonesia, Japan, Malaysia, Namibia, Niger, Nigeria, Peru, Recycled/Scrap, Sierra Leone, Spain, Thailand, United Kingdom, United States, Zimbabwe, CID0</t>
  </si>
  <si>
    <t>Australia, Bermuda, Canada, Chile, China, Indonesia, Malaysia, Morocco, Myanmar, Peru, Recycled/Scrap, United States, Uzbekistan | No known country of origin | Not disclosed per LBMA | Myanmar, Indonesia, Peru, United States, Australia, Bermuda, Canada, Chile, China, Malaysia, Uzbekistan | No known country of origin | Australia, Bermuda, Canada, Chile, China, Indonesia, Malaysia, Morocco, Myanmar, Peru, Recycled/Scrap, United States, Uz | Australia, Bermuda, Canada, Chile, China, Indonesia, Malaysia, Morocco, Myanmar, Peru, Recycled/Scrap, United States, Uzbekistan | Myanmar, Indonesia, Peru, United States, Australia, Bermuda, Canada, Chile, China, Malaysia, Uzbekistan | No known country o | Australia, Bermuda, Canada, Chile, China, Indonesia, Malaysia, Morocco, Myanmar, Peru, Recycled/Scrap, United States, Uzbekistan;No known country of origin;Unknown | Canada, China, USA, Uzbekistan, Bermuda, Malaysia, Chile, Australia, Peru, Indonesia, Myanmar | No known country of origin | Myanmar, Indonesia, Peru, United States, Australia, Bermuda, Canada, Chile, China, Malaysia, Uzbekistan | No reason to believe sou | Canada, China, USA, Uzbekistan, Bermuda, Malaysia, Chile, Australia, Peru, Indonesia, Myanmar | MYANMAR | Australia, Bermuda, Canada, Chile, China, Indonesia, Malaysia, Morocco, Myanmar, Peru, Recycled/Scrap, United States, Uzbekistan, Myanmar, Indonesia, Peru, United States, Australia, Bermuda, Canada, Chile, China, Malaysia, Uzbekistan | Australia, Bermuda, Canada, Chile, China, Indonesia, Malaysia, Morocco, Myanmar, Peru, Recycled/Scrap, United States, Uzbekistan | Myanmar, Indonesia, Peru, United States, Australia, Bermuda, Canada, Chile, China, Malaysia, Uzbekistan | Canada, China, USA | Myanmar, Indonesia, Peru, United States, Australia, Bermuda, Canada, Chile, China, Malaysia, Uzbekistan | Canada, China, USA, Uzbekistan, Bermuda, Malaysia, Chile, Australia, Peru, Indonesia, Myanmar;MYANMAR;Myanmar, Indonesia, Peru, United States, Australia, Bermuda, Canada, Chile, China, Malaysia, Uzbekistan;Myanmar, Indonesia, Peru, United States, Australi | Australia, Bermuda, Canada, Chile, China, Indonesia, Malaysia, Morocco, Myanmar, Peru, Recycled/Scrap, United States, Uzbekistan, Australia, Bermuda, Canada, Chile, China, Indonesia, Malaysia, Morocco, Myanmar, Peru, USA, Uzbekistan, Recycled/Scrap, Austr</t>
  </si>
  <si>
    <t>Pangkalpinang, Kepulauan Bangka Belitung</t>
  </si>
  <si>
    <t>RCOI confirmed per RMI | PT Bangka Serumpun | L1 | RCOI confirmed as per RMI. | PT Bangka Serumpun | NA | RCOI confirmed per RMI | Not disclosed by supplier | PT Bangka Serumpun | Not disclosed by supplier | NA, Not disclosed by supplier, PT Bangka Serumpun, RCOI confirmed as per RMI., RCOI confirmed per RMI | L1 | RCOI confirmed per RMI | PT Bangka Serumpun | RCOI confirmed as per RMI | RCOI confirmed per RMI | PT Bangka Serumpun | L1 | PT Bangka Serumpun | 0 | 0 | RCOI confirmed as per RMI. | RCOI confirmed per RMI | L1 | PT Bangka Serumpun | RCOI confirmed per RMI | PT Bangka Serumpun | RCOI confirmed per RMI | PT Bangka Serumpun | L1 | PT Bangka Serumpun | 0 | Not disclosed by supplier | 0, INDONESIA, L1, NA, No information, Not disclosed by supplier, PT Bangka Serumpun, PT Bangka Serumpun | Not disclosure | RCOI confirmed per RMI, RCOI confirmed as per RMI., RCOI confirmed per RMI, Unknown, Unknown, but some recycled/scrap</t>
  </si>
  <si>
    <t>Argentina, Australia, Austria, Belgium, Brazil, Cambodia, Canada, Chile, China, Colombia, Ecuador, Ethiopia, France, Germany, Guyana, Hungary, India, Indonesia, Japan, Kazakhstan, Korea, Luxembourg, Malaysia, Mongolia, Myanmar, Namibia, Peru, Portugal | No known country of origin | India, Indonesia, China, Brazil, Colombia, Ethiopia, Malaysia, Mongolia, Myanmar, Peru, Portugal, Japan, Argentina, Austria, Belgium, Cambodia, Canada, Chile, Ecuador, Germany, Guyana, Hungary, Kazakhstan, Korea, Luxembourg, N | No known country of origin | Indonesa | RCOI confirmed as per RMI. | Indonesia | Not disclosed per LBMA | India, Indonesia, China, Brazil, Colombia, Ethiopia, Malaysia, Mongolia, Myanmar, Peru, Portugal, Japan, Argentina, Austria, Belgium, Cambodia, Canada, Chile, Ecuador, Germany, Guyana, Hungary, Kazakhstan, Korea, Luxembourg, Namibia, Australia, France, Ir | Excludes Covered Countries and CAHRA | Argentina, Australia, Austria, Belgium, Brazil, Cambodia, Canada, Chile, China, Colombia, Ecuador, Ethiopia, France, Germany, Guyana, Hungary, India, Indonesia, Japan, Kazakhstan, Korea, Luxembourg, Malaysia, Mongolia, Myanmar, Namibia, Peru, Portugal | I | Argentina, Australia, Austria, Belgium, Brazil, Cambodia, Canada, Chile, China, Colombia, Ecuador, Ethiopia, France, Germany, Guyana, Hungary, India, Indonesia, Japan, Kazakhstan, Korea, Luxembourg, Malaysia, Mongolia, Myanmar, Namibia, Peru, Portugal;Aus | Myanmar, Cambodia, Malaysia, Kazakhstan, Portugal, Austria, Mongolia, Luxembourg, Guyana, Brazil, Republic Of Korea, Chile, Laos, Ecuador, Colombia, Argentina, Hungary, Japan, India, Canada, Belgium, Namibia, China, Peru, Ethiopia, Germany, Russia, Singap | Australia, Brazil, China, Indonesia, Malaysia, Myanmar, Peru, Spain, United Kingdom | INDONESIA | Argentina, Australia, Austria, Belgium, Brazil, Cambodia, Canada, Chile, China, Colombia, Ecuador, Ethiopia, France, Germany, Guyana, Hungary, India, Indonesia, Japan, Kazakhstan, Korea, Luxembourg, Malaysia, Mongolia, Myanmar, Namibia, Peru, Portugal, 0 | 0, Argentina, Australia, Austria, Belgium, Bolivia, Brazil, Cambodia, Canada, Chile, China, Colombia, Czech Republic, Djibouti, Ecuador, Egypt, Estonia, Ethiopia, France, Germany, Guyana, Hungary, India, Indonesia, Ireland, Israel, Ivory Coast, Japan, Kaz</t>
  </si>
  <si>
    <t>Chifeng, Nei Mongol Zizhiqu</t>
  </si>
  <si>
    <t>Recycled, Scrap and mines | 0 | Some are recycled/scrap sourced but not all. | CNMC Building,No.10,Anding Road, ChaoyangDistrict,Beijing,China | L1, R/S | RCOI confirmed per RMI | CNMC Building,No.10,Anding Road, ChaoyangDistrict,Beijing,China | Some are | L1, R/S | Some are recycled/scrap sourced but not all. | 0 | Some are recycled or scrap sourced but not all. | CNMC Building,No.10,Anding Road, ChaoyangDistrict,Beijing,China | NA | RCOI confirmed per RMI | RCOI confirmed as per RMI | Recycled or scrap, and mining | Recycled, Scrap and mines | Some are recycled or scrap sourced but not all | L1, R/S, RCOI confirmed per RMI, Some are recycled or scrap sourced but not all. | Some are recycled or scrap sourced but not all | Recycled, Scrap and mines | Recycled, Scrap an | Some are recycled/scrap sourced but not all. | Recycled, Scrap and mines | 0 | Some are recycled/scrap sourced but not all. | CNMC Building,No.10,Anding Road, ChaoyangDistrict,Beijing,China | L1, R/S | RCOI confirmed per RMI | CNMC Building,No.10,Anding R | Recycled, Scrap and mines | Some are recycled or scrap sourced but not all, Some are recycled or scrap sourced but not all | Some are recycled/scrap sourced but not all. | RCOI confirmed per RMI | L1, R/S | Some are recycled or scrap sourced but not all | Recycled, Scrap and mines | Recycled, Scrap and mines, not disclosed by supplier | 0, Anding Road, Beijing, Recycled/Scrap, Chaoyang District, CNMC Building, CHINA, L1, R/S, No information, RCOI confirmed per RMI, Recycled and scrap, and mines not disclosed by supplier, Recycled or scrap, and mining not disclosed by supplier, Recycled o</t>
  </si>
  <si>
    <t>Australia, Brazil, China, Colombia, Ethiopia, France, Indonesia, Ireland, Korea, Madagascar, Malaysia, Mali, Mongolia, Myanmar, Niger, Nigeria, Peru, Portugal, Recycled/Scrap, Russian Federation, Sierra Leone, Spain, Taiwan, Thailand, United Kingdom | Recycled/Scrap, China | L1, R/S | Excludes Covered Countries | 0 | China, Recycled/Scrap | Some are recycled/scrap sourced but not all. | CHINA; UNKNOWN | No known country of origin | RCOI confirmed per RMI | China, Recycled/Scrap | Recycled/Scrap, China | Inner Mongolia | No known country of origin | Not disclosed per LBMA | Recycled/Scrap, China | Inner Mongolia | Some are recycled/scrap sourced but not all. | 0 | Some are recycled or scrap sourced but not all. | No known country of origin | CHINA; UNKNOWN | RCOI confirmed per RMI | Excludes Covered Countries and CAHRA | Min | Excludes Covered Countries and CAHRA | L1, R/S | Some are recycled or scrap sourced but not all | Not Available | Excludes Covered Countries | Smelting Chemical Industry Park, Jinding Industry Park, Linxi county, Chifeng city, Inner Mongolia | Australia, Brazil, China, Colombia, Ethiopia, Fran | Australia, Brazil, China, Colombia, Ethiopia, France, Indonesia, Ireland, Korea, Madagascar, Malaysia, Mali, Mongolia, Myanmar, Niger, Nigeria, Peru, Portugal, Recycled/Scrap, Russian Federation, Sierra Leone, Spain, Taiwan, Thailand, United Kingdom;Austr | L1, R/S | Some are recycled/scrap sourced but not all. | China, Recycled/Scrap | Excludes Covered Countries | China, Recycled/Scrap | No known country of origin | Recycled/Scrap, China | Inner Mongolia | Excludes Covered Countries and CAHRA | RCOI confirm | Australia, Brazil, China, Colombia, France,  Indonesia, Ireland, Malaysia, Myanmar, Nigeria, Peru, Portugal, Recycled/Scrap, Russian Federation, Spain, Thailand, United Kingdom | China, Recycled/Scrap | CHINA | Australia, Brazil, China, Colombia, Ethiopia, France, Indonesia, Ireland, Korea, Madagascar, Malaysia, Mali, Mongolia, Myanmar, Niger, Nigeria, Peru, Portugal, Recycled/Scrap, Russian Federation, Sierra Leone, Spain, Taiwan, Thailand, United Kingdom, Excl | Australia, Brazil, China, Colombia, Ethiopia, France, Indonesia, Ireland, Korea, Madagascar, Malaysia, Mali, Mongolia, Myanmar, Niger, Nigeria, Peru, Portugal, Recycled/Scrap, Russian Federation, Sierra Leone, Spain, Taiwan, Thailand, United Kingdom | Rec | Recycled/Scrap, China | Argentina, Armenia, Australia, Austria, Azerbaijan, Bahamas, Barbados, Belarus, Belgium, Benin, Bolivia, Bosnia and Herzegovina, Botswana, Brazil, Bulgaria, Burkina Faso, Cambodia, Cameroon, Canada, Chile, China, Colombia, Croatia, Cyprus, Denmark, Domini</t>
  </si>
  <si>
    <t>Chaozhou, Guangdong Sheng</t>
  </si>
  <si>
    <t>Recycled, Scrap and mines | 0 | Hunan or Jiangxi | Some are recycled/scrap sourced but not all. | L1, R/S | RCOI confirmed per RMI | Some are recycled/scrap sourced but not all. | Hunan or Jiangxi | Recycled scrap material | LR, R/S | Some are recycled/scrap sourced but not all. | Concentrate Tin | 0 | Some are recycled or scrap sourced but not all. | Recycled scrap material | RCOI confirmed per RMI | Not disclosed by supplier | RCOI confirmed as per RMI | Recycled or scrap, and mining | Recycled, Scrap and mines | Some are recycled or scrap sourced but not all | Hunan or Jiangxi | Recycled scrap material | L1, R/S, Not disclosed by supplier, RCOI confirmed per RMI, Recycled scrap material | Some are recycled or scrap sourced but not all | RCOI confirmed as per RMI | RCOI Validated by RMI protocols | Some are recycled/scrap sourced but not all. | Recycled scrap material | Recycled, Scrap and mines | 0 | Hunan or Jiangxi | Some are recycled/scrap sourced but not all. | L1, R/S | RCOI confirmed per RMI | Some are recycl | Recycled, Scrap and mines | Some are recycled or scrap sourced but not all | Hunan or Jiangxi, Some are recycled or scrap sourced but not all | Some are recycled/scrap sourced but not all. | RCOI confirmed per RMI | LR, R/S | Recycled, Scrap and mines | 0 | Hunan or Jiangxi | Some are recycled/scrap sourced but not all. | L1, R/S | RCOI confirmed per RMI | Some are recycled/scrap sourced but not all. | Hunan or Jiangxi | RCOI Validated by RMI protocols | Some are recycled/scra | Some are recycled or scrap sourced but not all | Some are recycled or scrap sourced but not all | Not disclosed by supplier | Recycled, Scrap and mines | Not disclosed by supplier | Recycled, Scrap and mines | Recycled, Scrap and mines, not disclosed by s | 0, CHINA, LR, R/S, NA, No information, RCOI confirmed per RMI, Recycled and scrap, and mines not disclosed by supplier, Recycled or scrap, and mining not disclosed by supplier, Recycled or scrap, and mining not disclosed by supplier | Sourced from Mines/R</t>
  </si>
  <si>
    <t>Australia, Bolivia (Plurinational State of), Brazil, Canada, China, Colombia, Germany, Indonesia, Ireland, Japan, Malaysia, Mongolia, Myanmar, Niger, Nigeria, Peru, Portugal, Recycled/Scrap, Russian Federation, Thailand, United Kingdom, United States | No known country of origin | Recycled/Scrap, China | L1, R/S | Excludes Covered Countries | CHINA | 0 | China, Recycled/Scrap, DRC or an adjoining country (Covered Countries) | Hunan or Jiangxi | Some are recycled/scrap sourced but not all. | Italy, Recyc | Recycled | No known country of origin | Not disclosed per LBMA | Recycled/Scrap, China | Some are recycled/scrap sourced but not all. | China | 0 | Some are recycled or scrap sourced but not all. | No known country of origin | CHINA; UNKNOWN | CHINA | Recycled | RCOI confirmed per RMI | Excludes Covered Countries and C | Excludes Covered Countries and CAHRA | L1, R/S | Some are recycled or scrap sourced but not all | Not Available | Hunan or Jiangxi | Wugong Longshan Laohu Guxiang Village 1, Chaoan Zone of Chaozhou, Guangdong | Excludes Covered Countries | Australia, Bolivia (Plurinational State of), Brazil, C | Australia, Bolivia (Plurinational State of), Brazil, Canada, China, Colombia, Germany, Indonesia, Ireland, Japan, Malaysia, Mongolia, Myanmar, Niger, Nigeria, Peru, Portugal, Recycled/Scrap, Russian Federation, Thailand, United Kingdom, United States;Aust | L1, R/S | Some are recycled/scrap sourced but not all. | China, Recycled/Scrap, DRC or an adjoining country (Covered Countries) | Excludes Covered Countries | China, Recycled/Scrap, DRC or an adjoining country (Covered Countries) | No known country of ori | Australia, Bolivia (Plurinational State of), Brazil, Canada, China, Germany, Indonesia, Ireland, Japan, Malaysia, Myanmar, Nigeria, Peru, Portugal, Recycled/Scrap, Russian Federation, Thailand, United Kingdom, United States of America | China, Recycled/Scrap, DRC or an adjoining country (Covered Countries) | CHINA | Australia, Bolivia (Plurinational State of), Brazil, Canada, China, Colombia, Germany, Indonesia, Ireland, Japan, Malaysia, Mongolia, Myanmar, Niger, Nigeria, Peru, Portugal, Recycled/Scrap, Russian Federation, Thailand, United Kingdom, United States, L1, | Australia, Bolivia (Plurinational State of), Brazil, Canada, China, Colombia, Germany, Indonesia, Ireland, Japan, Malaysia, Mongolia, Myanmar, Niger, Nigeria, Peru, Portugal, Recycled/Scrap, Russian Federation, Thailand, United Kingdom, United States | Re | Recycled/Scrap, China | Australia, Bolivia (Plurinational State of), Brazil, Canada, China, Colombia, Germany, Indonesia, Ireland, Japan, Malaysia, Mongolia, Myanmar, Niger, Nigeria, Peru, Portugal, Recycled/Scrap, Russian Federation, Thailand, United Kingdom, United States, Chi</t>
  </si>
  <si>
    <t>not yet published;R/S;Unknown | 0, CHINA | Recycled/Scrap | CHINA | Recycled, Scrap | Recycled, Scrap, Recycled/scrap only, Unknown, but some recycled/scrap</t>
  </si>
  <si>
    <t>Ãland Islands, China, Malaysia, Recycled/Scrap | No known country of origin | Not disclosed per LBMA | Recycled/Scrap | No known country of origin | Ãland Islands, China, Malaysia, Recycled/Scrap | Not Available | Ãland Islands, China, Malaysia, Recycled/Scrap | Recycled/Scrap | No known country of origin | Does not source from DRC or covered countries;MALAYSIA;No known country of origin;not yet published;Recycled/Scrap;Recycled/Scrap, Malaysia, Åla | Ãland Islands, China, Malaysia, Recycled/Scrap;China, Malaysia, Recycled/Scrap;No known country of origin;Unknown | Recycled/Scrap | No known country of origin | Recycled/Scrap | Netherlands, Philippines, China, Thailand, Recycled/Scrap, Germany, Malaysia, New Zealand, Russia | Recycled/Scrap | No known country of origin | Recycled/Scrap, Malaysia, Åland Islands, China | China, Malaysia, Recycled/Scrap | Recycled/Scrap | MALAYSIA | Ãland Islands, China, Malaysia, Recycled/Scrap, Not Available | Ãland Islands, China, Malaysia, Recycled/Scrap | Recycled/Scrap | Recycled/Scrap | Netherlands, Philippines, China, Thailand, Recycled/Scrap, Germany, Malaysia, New Zealand, Russia | Recycled/Scrap | No known country of origin | Recycled/Scrap, Malaysia, | Does not source from DRC or covered countries;MALAYSIA;No known country of origin;not yet published;Recycled/Scrap;Recycled/Scrap, Malaysia, Åland Islands, China, Germany, Netherlands, New Zealand, Philippines, Thailand;Refer to RMI CID Number (RMI Identi | Aland Islands, China, Germany, Malaysia, Netherlands, New Zealand, Philippines, Russia, Thailand, Recycled/Scrap, Ãland Islands, China, Malaysia, Recycled/Scrap, CHINA | No known country of origin | Recycled/Scrap | Recycled/Scrap Only | CHINA | No known</t>
  </si>
  <si>
    <t>Mentawak, Kepulauan Bangka Belitung</t>
  </si>
  <si>
    <t>RCOI confirmed as per RMI. | LR | RCOI confirmed per RMI | PT Menara Cipta Mulia | Not disclosed by supplier | RCOI confirmed as per RMI. | LR | RCOI confirmed as per RMI. | PT Menara Cipta Mulia | 0 | Kampit | RMIにより確認されたRCOI | NA | RCOI confirmed per RMI | Not disclosed by supplier | Kampit | Not disclosed by supplier | LR, Not disclosed by supplier, PT Menara Cipta Mulia, RCOI confirmed per RMI | Not disclosed per supplier | RCOI confirmed as per RMI | CHINA | Not disclosed per supplier | RCOI confirmed as per CFSI | Not disclosed by supplier | PT Menara Cipta Mulia;RCOI confirmed as per RMI | Not disclosed by supplier | RCOI confirmed as per RMI. | RCOI Validated by RMI protocols | RCOI confirmed as per RMI. | LR | RCOI confirmed per RMI | PT Menara Cipta Mulia | Not disclosed by supplier | RCOI confirmed as per RMI. | LR | PT Menara Cipta Mul | 0 | RCOI confirmed as per RMI. | RCOI confirmed per RMI | LR | PT Menara Cipta Mulia, Not disclosed by supplier | RCOI confirmed as per RMI. | LR | RCOI confirmed per RMI | PT Menara Cipta Mulia | Not disclosed by supplier | RCOI confirmed as per RMI. | Not disclosed by supplier | RCOI confirmed as per RMI. | RCOI Validated by RMI protocols | RCOI confirmed as per RM | Not disclosed per supplier | RCOI confirmed as per RMI | CHINA | Not disclosed per supplier | RCOI confirmed as per CFSI | Not disclosed by supplier | Not disclosed by supplier</t>
  </si>
  <si>
    <t>Argentina, Australia, Brazil, China, Colombia, Germany, India, Indonesia, Ireland, Malaysia, Mongolia, Myanmar, Niger, Nigeria, Peru, Portugal, Recycled/Scrap, Russian Federation, Thailand, United Kingdom, Viet Nam, Zimbabwe | No known country of origin | Recycled/Scrap, Indonesia, China, Australia | INDONESIA | Excludes Covered Countries | Australia, Indonesia, China, Recycled/Scrap | RCOI confirmed as per RMI. | RCOI confirmed per RMI | Australia, Indonesia, China, Recycled/S | No known country of origin | Indonesia | Not disclosed per LBMA | Recycled/Scrap, Indonesia, China, Australia | RCOI confirmed as per RMI. | Indonesia | 0 | Belitung Island, Banka Belitung, Indonesia | No known country of origin | INDONESIA; UNKNOWN | インドネシア | NA | RCOI confirmed per RMI | Excludes Covered Countries and | Excludes Covered Countries and CAHRA | Belitung Island, Banka Belitung, Indonesia | L1 | No known country of origin | Not Available | Argentina, Australia, Brazil, China, Colombia, Germany, India, Indonesia, Ireland, Malaysia, Mongolia, Myanmar, Niger, Nigeria, Peru, Portugal, Recycled/Scrap, Russian Federation, Thailand, United Kingdom, | Argentina, Australia, Brazil, China, Colombia, Germany, India, Indonesia, Ireland, Malaysia, Mongolia, Myanmar, Niger, Nigeria, Peru, Portugal, Recycled/Scrap, Russian Federation, Thailand, United Kingdom, Viet Nam, Zimbabwe;Australia, Brazil, China, Indo | L1 | RCOI confirmed as per RMI. | Australia, Indonesia, China, Recycled/Scrap | Excludes Covered Countries | Australia, Indonesia, China, Recycled/Scrap | No known country of origin | Recycled/Scrap, Indonesia, China, Australia | RCOI Validated by RMI pro | Australia, Brazil, China, Indonesia, Malaysia, Myanmar, Peru, Russian Federation, United Kingdom, Viet Nam | INDONESIA | Argentina, Australia, Brazil, China, Colombia, Germany, India, Indonesia, Ireland, Malaysia, Mongolia, Myanmar, Niger, Nigeria, Peru, Portugal, Recycled/Scrap, Russian Federation, Thailand, United Kingdom, Viet Nam, Zimbabwe, 0 | RCOI confirmed as per RMI | Argentina, Australia, Brazil, China, Colombia, Germany, India, Indonesia, Ireland, Malaysia, Mongolia, Myanmar, Niger, Nigeria, Peru, Portugal, Recycled/Scrap, Russian Federation, Thailand, United Kingdom, Viet Nam, Zimbabwe | Recycled/Scrap, Indonesia, C | Recycled/Scrap, Indonesia, China, Australia | Australia, Indonesia, China, Recycled/Scrap</t>
  </si>
  <si>
    <t>Belitung, Kepulauan Bangka Belitung</t>
  </si>
  <si>
    <t>NA | Not disclosed by supplier | RCOI confirmed per RMI. | RCOI confirmed per CFSI. | PT Sukses Inti Makmur;RCOI confirmed as per RMI | RCOI confirmed per RMI.</t>
  </si>
  <si>
    <t>Argentina, Australia, Austria, Belgium, Brazil, Cambodia, Canada, Chile, China, Colombia, Djibouti, Ecuador, Egypt, Estonia, Ethiopia, France, Germany, Guyana, Hungary, India, Indonesia, Ireland, Israel, Japan, Kazakhstan, Korea, Luxembourg, Malaysia, Mon | Due diligence results pending | Argentina, Australia, Austria, Belgium, Bolivia, Brazil, Cambodia, Canada, Chile, China, Colombia, Ivory Coast, Czech Republic, Djibouti, Ecuador, Egypt, Estonia, Ethiopia, France, Germany, Guyana, Hungary, India, Indonesia | Myanmar, Cambodia, Malaysia, Kazakhstan, Portugal, Mongolia, Austria, Luxembourg, Brazil, Guyana, Korea, Republic of, Chile, Laos, Ecuador, Colombia, Argentina, Hungary, Japan, India, Canada, Belgium, Namibia, Taiwan, Peru, Germany, Ethiopia, Russian Fede | Not disclosed per LBMA | Due diligence results pending | Myanmar, Cambodia, Malaysia, Kazakhstan, Portugal, Mongolia, Austria, Luxembourg, Brazil, Korea, Republic of, Guyana, Chile, Laos, Colombia, Ecuador, Argentina, Hungary, Japan, India, Canada, Belgium, Namibia, Taiwan, Peru, | Excludes Covered Countries and CAHRA | Myanmar, Cambodia, Malaysia, Kazakhstan, Portugal, Austria, Mongolia, Luxembourg, Brazil, Guyana, Korea, Republic of, Chile, Laos, Colombia, Ecuador, Argentina, Hungary, Japan, India, Canada, Belgium, Namibia, Taiwan, Peru, Ethiopia, Germany, Russian Fede | Myanmar, Cambodia, Malaysia, Kazakhstan, Portugal, Austria, Mongolia, Luxembourg, Korea, Republic of, Guyana, Brazil, Chile, Laos, Ecuador, Colombia, Argentina, Hungary, Japan, India, Canada, Belgium, Namibia, Taiwan, Peru, Germany, Ethiopia, Russian Fede | Argentina, Australia, Austria, Belgium, Bolivia, Brazil, Cambodia, Canada, Chile, China, Colombia, Ivory Coast, Czech Republic, Djibouti, Ecuador, Egypt, Estonia, Ethiopia, France, Germany, Guyana, Hungary, India, Indonesia, Ireland, Israel, Japan, Kazakh | Australia, Brazil, China, Indonesia, Malaysia, Myanmar, Peru, Russian Federation, Spain, United Kingdom, Viet Nam | INDONESIA | Due diligence results pending | Myanmar, Cambodia, Malaysia, Kazakhstan, Portugal, Austria, Mongolia, Luxembourg, Korea, Republic of, Guyana, Brazil, Chile, Laos, Colombia, Ecuador, Argentina, Hungary, Japan, India, Canada, Belgium, Namibia, Taiwan, Peru, Ethiopia, Germany, Russian Fede | Myanmar, Cambodia, Malaysia, Kazakhstan, Portugal, Austria, Mongolia, Luxembourg, Korea, Republic of, Brazil, Guyana, Chile, Laos, Colombia, Ecuador, Argentina, Hungary, Japan, India, Canada, Belgium, Namibia, Taiwan, Peru, Germany, Ethiopia, Russian Fede</t>
  </si>
  <si>
    <t>Air Mesu,Kepulauan Bangka Belitung</t>
  </si>
  <si>
    <t>Due diligence results pending | Myanmar, Cambodia, Malaysia, Kazakhstan, Portugal, Mongolia, Austria, Luxembourg, Korea, Republic of, Brazil, Guyana, Chile, Laos, Ecuador, Colombia, Argentina, Hungary, Japan, India, Canada, Belgium, Namibia, Taiwan, Peru, Ethiopia, Germany, Russian Fede | Not disclosed per LBMA | Due diligence results pending | Mineral sourcing not disclosed per RMI | INDONESIA; UNKNOWN | TBD/Unknown, but Smelter is RMI-verified. | Not disclosed per LBMA | Myanmar, Cambodia, Malaysia, Kazakhstan, Portugal, Mongolia, Austria, Luxembourg, Guyana, Brazil, Korea, Republic of, Chile, Laos, Colombia, Ecuador, Argentina, Hungary, Japan, India, Canada, Belgium, Namibia, Taiwan, Peru, Ethiopia, Germany, Russian Fede | Due diligence results pending;Unknown | Due diligence results pending | Myanmar, Cambodia, Malaysia, Kazakhstan, Portugal, Mongolia, Austria, Luxembourg, Korea, Republic of, Brazil, Guyana, Chile, Laos, Ecuador, Colombia, Argentina, Hungary, Japan, India, Canada, Belgium, Namibia, Taiwan, Peru, | INDONESIA | Due diligence results pending | Due diligence results pending | Myanmar, Cambodia, Malaysia, Kazakhstan, Portugal, Mongolia, Austria, Luxembourg, Korea, Republic of, Brazil, Guyana, Chile, Laos, Ecuador, Colombia, Argentina, Hungary, Japan, India, Canada, | Mineral sourcing not disclosed per RMI</t>
  </si>
  <si>
    <t>Berango, Bizkaia</t>
  </si>
  <si>
    <t>Recycled | Recycled, Scrap and mines | 0 | Some are recyled/scrap sourced but not all. | LR, R/S | RCOI confirmed per RMI | Some are recycled/scrap sourced but not all. | Some are recyled/scrap sourced but not all. | Some are recycled, scrap, covered countries or DRC sourced but not all. | RCOI confirmed per RMI | Some are recycled or scrap sourced but not all. | Recycled or scrap, and mining not disclosed by supplier | Recycled | Recycled, Scrap and mines | Some are recycled or scrap sourced but not all | LR, R/S, RCOI confirmed per RMI, Some are recycled or scrap sourced but not all. , Some are recycled, scrap, covered countries or DRC sourced but not all. | Some are recycled or | RCOI Validated by RMI protocols | Some are recycled/scrap sourced but not all. | Recycled, Scrap and mines | 0 | Some are recyled/scrap sourced but not all. | LR, R/S | RCOI confirmed per RMI | Some are recycled/scrap sourced but not all. | LR, R/S | 0 | Recycled, Scrap and mines | Some are recycled or scrap sourced but not all, Some are recycled or scrap sourced but not all | Some are recyled/scrap sourced but not all. | RCOI confirmed per RMI | LR, R/S, 0 | Recycled, Scrap and mines | 0 | Some are recyled/scrap sourced but not all. | LR, R/S | RCOI confirmed per RMI | Some are recycled/scrap sourced but not all. | RCOI Validated by RMI protocols | Some are recycled/scrap sourced but not all. | Recycled, Scra | Some are recycled or scrap sourced but not all. | Not disclosed by supplier | Some are recycled or scrap sourced but not all | Not disclosed by supplier | NETHERLANDS | Some are recycled or scrap sourced but not all. | Some are recycled or scrap sourced b | 0, NA, NETHERLANDS | Some are recycled or scrap sourced but not all. | Not disclosed by supplier | Some are recycled or scrap sourced but not all | Not disclosed by supplier | NETHERLANDS | Some are recycled or scrap sourced but not all. | Some are recycl</t>
  </si>
  <si>
    <t>Angola, Argentina, Australia, Austria, Belgium, Brazil, Cambodia, Chile, China, Colombia, Ecuador, Germany, Guyana, Indonesia, Ireland, Kazakhstan, Korea, Luxembourg, Malaysia, Mongolia, Myanmar, Niger, Nigeria, Peru, Portugal, Recycled/Scrap, Spain, Thai | Recycled | Spain | Recycled/Scrap, Spain, Brazil, Argentina, Malaysia, Portugal, Mongolia, Colombia, Myanmar, Austria, Guyana, Belgium, Korea, Cambodia, Chile, Ecuador, Kazakhstan, Luxembourg, China, Germany, Peru, Thailand, Ireland, Indonesia, Niger, Nig | Spain | Not disclosed per LBMA | Recycled/Scrap, Spain, Brazil, Argentina, Malaysia, Portugal, Mongolia, Colombia, Myanmar, Austria, Guyana, Belgium, Korea, Cambodia, Chile, Ecuador, Kazakhstan, Luxembourg, China, Germany, Peru, Thailand, Ireland, Indonesia, Niger, Nigeria, Australia, Zi | Excludes Covered Countries and CAHRA | Recycled | Excludes Covered Countries and CAHRA | L1, CC, DRC, R/S | Some are recycled or scrap sourced but not all | Spain | Not Available | Barrio Arene, 20 - 48640 Berango Vizcaya, Spain | Includes Covered Countries | Angola, Argentina, Australia, Austria, Belgiu | L1, CC, DRC, R/S | Some are recycled/scrap sourced but not all. | Spain, Belgium, Recycled/Scrap, Austria, DRC or an adjoining country (Covered Countries), Myanmar, Angola, Cambodia, Malaysia, Kazakhstan, Portugal, Mongolia, Luxembourg, Guyana, Brazil, Re | Argentina, Australia, Austria, Belgium, Brazil, Canada, Chile, China, Egypt, France, Germany, Hungary, India, Indonesia, Ireland, Israel, Japan, Luxembourg, Malaysia, Myanmar, Netherlands, Nigeria, Peru, Portugal, Recycled/Scrap, Singapore, Slovakia, Spai | Spain, Belgium, Recycled/Scrap, Austria, DRC or an adjoining country (Covered Countries), Myanmar, Angola, Cambodia, Malaysia, Kazakhstan, Portugal, Mongolia, Luxembourg, Guyana, Brazil, Republic Of Korea, Chile, Laos, Colombia, Ecuador, Argentina, South | SPAIN</t>
  </si>
  <si>
    <t>Beerse, Antwerpen</t>
  </si>
  <si>
    <t>Recycled | Recycled, Scrap and mines | 0 | recycled or scrap | Some are recyled/scrap sourced but not all. | Metallo-Chimique N.V. | LR, R/S | RCOI confirmed per RMI | Not disclosed by supplier | Metallo-Chimique N.V. | RCOI confirmed as per RMI | Some ar | Recycled scrap material | Not disclosed by supplier | RCOI confirmed as per RMI | Recycled scrap material | Some are recyled/scrap sourced but not all. | Recycled | 0 | Some are recycled, scrap, covered countries or DRC sourced but not all. | Metallo-Chimique N.V. | according to:  http://www.responsibleminer | Recycled | recycled | Recycled, Scrap and mines | Some are recycled or scrap sourced but not all | Recycled | scrap | recycled | Recycled scrap material | LR, R/S, Not disclosed by supplier, RCOI confirmed as per RMI, RCOI confirmed per RMI, Recycled, Recycled scrap material | | Metallo Belgium N.V.;RCOI confirmed as per RMI;recycled;scrap | No "recycled" or "scrap" | RCOI confirmed as per RMI | RCOI confirmed as per RMI | Belgium | Recycled | Recycled scrap material Copper Tin waste and by product from other European sources of this scrap | RCOI confirmed as per CFSI | RCOI Validated by RMI protocols | Some are recycl | Recycled, Scrap and mines | Some are recycled or scrap sourced but not all | Recycled | scrap, Some are recycled, scrap, covered countries or DRC sourced but not all | Some are recyled/scrap sourced but not all. | RCOI confirmed per RMI | LR, R/S | RCOI c | Recycled, Scrap and mines | 0 | recycled or scrap | Some are recyled/scrap sourced but not all. | Metallo-Chimique N.V. | LR, R/S | RCOI confirmed per RMI | Not disclosed by supplier | Metallo-Chimique N.V. | RCOI confirmed as per RMI | Some are recycled/ | RCOI confirmed as per RMI | 0, BELGIUM, Metallo-Chimique N.V., No information, RCOI confirmed as per RMI, RCOI confirmed per RMI, RCOI confirmed per RMI | Recycled or scrap, and mining not disclosed by supplier | Recycled scrap material | RCOI confirmed as per RMI, Recycled, recycle</t>
  </si>
  <si>
    <t>Argentina, Austria, Belgium, Brazil, Cambodia, Canada, Chile, China, Colombia, Democratic Republic of Congo, Ecuador, Ethiopia, Germany, Guyana, Hungary, India, Japan, Kazakhstan, Korea, Luxembourg, Malaysia, Mongolia, Myanmar, Namibia, Niger, Peru, Portu | Recycled | DRC- Congo (Kinshasa), Myanmar, Cambodia, Malaysia, Kazakhstan, Portugal, Mongolia, Austria, Luxembourg, Guyana, Korea, Republic of, Brazil, Chile, Laos, Ecuador, Colombia, Argentina, Hungary, Japan, India, Canada, Belgium, Namibia, Taiwan, Per | Recycled | DRC- Congo (Kinshasa), Myanmar, Cambodia, Malaysia, Kazakhstan, Portugal, Austria, Mongolia, Luxembourg, Korea, Republic of, Brazil, Guyana, Chile, Laos, Ecuador, Colombia, Argentina, Hungary, Japan, India, Canada, Belgium, Namibia, Taiwan, Peru, Ethiopia | RCOI confirmed as per RMI | RCOI confirmed as per RMI. | BELGIUM | Not disclosed per LBMA | Recycled/Scrap, Belgium, Brazil, Japan, Peru, Malaysia, Myanmar, Argentina, Mongolia, Portugal, Colombia, Korea, Cambodia, Kazakhstan, Canada, India, Guyana, Austria, Chile, Ecuador, Hungary, Luxembourg, Spain, Namibia, Ethiopia, Germany, China, Niger, Ni | Includes Covered Countries and CAHRA | recycled | Argentina, Australia, Austria, Belgium, Brazil, Canada, Chile, China, Colombia, Democratic Republic of the Congo, Egypt, France, Germany, Hungary, India, Indonesia, Ireland, Israel, Japan, Luxembourg, Malaysia, Myanmar, Netherlands, Nigeria, Peru, Portuga | No "recycled" or "scrap" | DRC- Congo (Kinshasa), Myanmar, Cambodia, Malaysia, Kazakhstan, Portugal, Mongolia, Austria, Luxembourg, Guyana, Brazil, Korea, Republic of, Chile, Laos, Colombia, Ecuador, Argentina, Hungary, Japan, India, Canada, Belgium, Namibia, Taiwan, Peru, Ethiopia | Belgium, DRC or an adjoining country (Covered Countries), Myanmar, Cambodia, Malaysia, Kazakhstan, Portugal, Austria, Mongolia, Luxembourg, Republic Of Korea, Guyana, Brazil, Chile, Laos, Colombia, Ecuador, Argentina, Hungary, Japan, India, Canada, Namibi | DRC- Congo (Kinshasa), Myanmar, Cambodia, Malaysia, Kazakhstan, Portugal, Austria, Mongolia, Luxembourg, Brazil, Guyana, Korea, Republic of, Chile, Laos, Colombia, Ecuador, Argentina, Hungary, Japan, India, Canada, Belgium, Namibia, Taiwan, Peru, Germany, | DRC- Congo (Kinshasa), Myanmar, Cambodia, Malaysia, Kazakhstan, Portugal, Mongolia, Austria, Luxembourg, Brazil, Guyana, Korea, Republic of, Chile, Laos, Ecuador, Colombia, Argentina, Hungary, Japan, India, Canada, Belgium, Namibia, Taiwan, Peru, Ethiopia</t>
  </si>
  <si>
    <t>Piracicaba,São Paulo</t>
  </si>
  <si>
    <t>Brazil, China, Recycled/Scrap | Brazil, China | Brazil, China | Spain, Belgium, Recycled/Scrap, Austria, DRC or an adjoining country (Covered Countries), Myanmar, Angola, Cambodia, Malaysia, Kazakhstan, Portugal, Mongolia, Luxembourg, Guyana, Brazil, Republic Of Korea, Chile, Laos, Colo | No known country of origin | Not disclosed per LBMA | Brazil, China | No known country of origin | Brazil, China, Recycled/Scrap | Brazil, China, Recycled/Scrap | Brazil, China | No known country of origin | Brazil, China, No known country of origin, No reason to believe sources from DRC or covered countries, Unknown | Brazil, China | Spain, Belgium, Recycled/Scrap, Austria, DRC or a | Angola, Argentina, Australia, Austria, Belgium, Brazil, Burundi, Cambodia, Canada, Central African Republic, Chile, China, Colombia, Djibouti, Ecuador, Egypt, Germany, Guyana, Japan, Kazakhstan, Korea, Luxembourg, Malaysia, Mongolia, Myanmar, Niger, Niger | Brazil, China | No known country of origin | No reason to believe sources from DRC or covered countries | Brazil, China | Spain, Belgium, Recycled/Scrap, Austria, DRC or an adjoining country (Covered Countries), Myanmar, Angola, Cambodia, Malaysia, Kazakh | Brazil, China | BRAZIL | Brazil, China, Brazil, China, Recycled/Scrap | Brazil, China, Recycled/Scrap | Brazil, China | Brazil, China | Spain, Belgium, Recycled/Scrap, Austria, DRC or an adjoining country (Covered Countries), Myanmar, Angola, Cambodia, Malaysia, Kazakhstan, Portugal, Mongolia, Luxembourg, Guyana, Brazil, Repu | Brazil, China, Brazil, China, Recycled/Scrap, Brazil, China, Recycled/Scrap, Australia, Burundi, Canada, Malaysia, Niger, Nigeria, Rwanda, Spain, Thailand, Chile, Germany, Japan, Korea, Angola, Argentina, Austria, Belgium, Cambodia, Central African Republ</t>
  </si>
  <si>
    <t>Not disclosed by supplier | 0 | RCOI confirmed as per RMI. | LR | RCOI confirmed per RMI | Not disclosed by supplier | RCOI confirmed as per RMI. | LR | Not disclosed by supplier | RCOI confirmed as per RMI. | Not disclosed by supplier | RCOI confirmed per RMI | Not disclosed by supplier | RCOI confirmed as per RMI | LR, Not disclosed by supplier, RCOI confirmed per RMI | Not disclosed by supplier | RCOI confirmed as per RMI | not available | Not disclosed by supplier | RCOI confirmed as per CFSI | NA, Not disclo | RCOI confirmed as per RMI. | Not disclosed by supplier | 0 | RCOI confirmed as per RMI. | LR | RCOI confirmed per RMI | Not disclosed by supplier | RCOI confirmed as per RMI. | LR | 0 | RCOI confirmed as per RMI. | RCOI confirmed per RMI | LR, Not disclosed by supplier | RCOI confirmed as per RMI | Not disclosed by supplier | 0 | RCOI confirmed as per RMI. | LR | RCOI confirmed per RMI | Not disclosed by supplier | RCOI confirmed as per RMI. | RCOI confirmed as per RMI. | Not disclosed by supplier | 0 | RCOI confirmed as per RMI. | LR | RCOI confirm | Not disclosed by supplier | RCOI confirmed as per RMI | not available | Not disclosed by supplier | RCOI confirmed as per CFSI | 0, BRAZIL, Excludes Covered Countries, LR, No information, Not disclosed by supplier, Not disclosed by supplier | RCOI confirmed as per RMI, Not disclosed by supplier | RCOI confirmed as per RMI | RCOI confirmed as per CFSI | not available | Not disclosed</t>
  </si>
  <si>
    <t>Argentina, Australia, Austria, Belgium, Brazil, Cambodia, Canada, Chile, China, Colombia, Djibouti, Ecuador, Egypt, Estonia, Ethiopia, France, Germany, Guyana, Hungary, India, Indonesia, Ireland, Israel, Japan, Niger, Nigeria, Recycled/Scrap, Zimbabwe | Recycled/Scrap, Brazil, Indonesia, India, China, Argentina, Australia, Germany, Colombia, Austria, Canada, Guyana, Ethiopia, Ireland, Belgium, Cambodia, Chile, Ecuador, Egypt, Estonia, France, Hungary, Djibouti, Niger, Nigeria, Zimbabwe, Japan, United Sta | No known country of origin | Minas gerais | Not disclosed per LBMA | Excludes Covered Countries and CAHRA | LR | L1 | RCOI confirmed as per RMI | No known country of origin | Not Available | Excludes Covered Countries | Rodovia BR 265 - Km 264 - Distrido Industrial de São João Del Rei - Minas gerais, CEP: 36315-000 | Argentina, Australia, Austria, Belgium, Braz | Argentina, Australia, Austria, Belgium, Brazil, Cambodia, Canada, Chile, China, Colombia, Djibouti, Ecuador, Egypt, Estonia, Ethiopia, France, Germany, Guyana, Hungary, India, Indonesia, Ireland, Israel, Japan, Niger, Nigeria, Recycled/Scrap, Zimbabwe;Aus | LR | RCOI confirmed as per RMI. | Indonesia, Argentina, Australia, Austria, Belgium, Bolivia, Brazil, Cambodia, Canada, Chile, China, Colombia, Ivory Coast, Czech Republic, Djibouti, Ecuador, Egypt, Estonia, Ethiopia, France, Germany, Guyana, Hungary, Ind | Australia, Brazil, China, Indonesia | BRAZIL | Argentina, Australia, Austria, Belgium, Brazil, Cambodia, Canada, Chile, China, Colombia, Djibouti, Ecuador, Egypt, Estonia, Ethiopia, France, Germany, Guyana, Hungary, India, Indonesia, Ireland, Israel, Japan, Niger, Nigeria, Recycled/Scrap, Zimbabwe, Ex | Argentina, Australia, Austria, Belgium, Brazil, Cambodia, Canada, Chile, China, Colombia, Djibouti, Ecuador, Egypt, Estonia, Ethiopia, France, Germany, Guyana, Hungary, India, Indonesia, Ireland, Israel, Japan, Niger, Nigeria, Recycled/Scrap, Zimbabwe | R | Indonesia, Argentina, Australia, Austria, Belgium, Bolivia, Brazil, Cambodia, Canada, Chile, China, Colombia, Ivory Coast, Czech Republic, Djibouti, Ecuador, Egypt, Estonia, Ethiopia, France, Germany, Guyana, Hungary, India, Ireland, Israel, Japan, Kazakh | 0, Argentina, Australia, Austria, Belgium, Brazil, Cambodia, Canada, Chile, China, Colombia, Djibouti, Ecuador, Egypt, Estonia, Ethiopia, France, Germany, Guyana, Hungary, India, Indonesia, Ireland, Israel, Japan, Niger, Nigeria, Recycled/Scrap, Zimbabwe,</t>
  </si>
  <si>
    <t>Quy Hop,Nghệ An</t>
  </si>
  <si>
    <t>;Unknown; An Vinh Joint Stock Mineral Processing Company; Not yet available | 0, Unknown, but some recycled/scrap</t>
  </si>
  <si>
    <t>Brazil, Namibia, Recycled/Scrap, Turkey, Viet Nam | Turkey, Viet Nam, Brazil | Not disclosed per LBMA | Recycled/Scrap, Turkey, Brazil, Viet Nam | Viet Nam, Turkey, Brazil | Turkey, Viet Nam, Brazil | Brazil, Namibia, Recycled/Scrap, Turkey, Viet Nam | Turkey, Vietnam, Brazil, Recycled/Scrap, Vietnam, | Brazil, Namibia, Recycled/Scrap, Turkey, Viet Nam | Recycled/Scrap, Turkey, Brazil, Viet Nam | Viet Nam, Turkey, Brazil | Turkey, Viet Nam, Brazil | No reason to believe sources from DRC or covered countries;Not disclosed per LBMA;Recycled/Scrap, Turkey, | Brazil, Namibia, Recycled/Scrap, Turkey, Viet Nam;Turkey, Viet Nam, Brazil;Unknown | Viet Nam, Turkey, Brazil | Turkey, Vietnam, Brazil, Recycled/Scrap, Vietnam, | Turkey, Viet Nam, Brazil | Recycled/Scrap, Turkey, Brazil, Viet Nam | No reason to believe sources from DRC or covered countries | Turkey, Vietnam, Brazil, Recycled/Scrap, Vietnam, | Viet Nam, Turkey, Br | Turkey, Vietnam, Brazil, Recycled/Scrap, Vietnam, | VIET NAM | Brazil, Namibia, Recycled/Scrap, Turkey, Viet Nam, Recycled/Scrap, Turkey, Brazil, Viet Nam | Brazil, Namibia, Recycled/Scrap, Turkey, Viet Nam | Recycled/Scrap, Turkey, Brazil, Viet Nam | Turkey, Vietnam, Brazil, Recycled/Scrap, Vietnam, | Viet Nam, Turkey, Brazil | Turkey, Vietnam, Brazil, Recycled/Scrap, Vietnam, | Recycled/Scrap, Turkey, Brazi | Recycled/Scrap, Turkey, Brazil, Viet Nam | No reason to believe sources from DRC or covered countries;Not disclosed per LBMA;Recycled/Scrap, Turkey, Brazil, Viet Nam;Recycled/Scrap, Turkey, Brazil, Viet Nam, Namibia, Australia, Italy, Japan, Mexico, China;Refer to RMI CID Number (RMI Identified Sm | Brazil, Namibia, Recycled/Scrap, Turkey, Viet Nam, Brazil, Namibia, Turkey, Vietnam, Recycled/Scrap, Brazil, Turkey, Vietnam, recycled/scrap, Recycled/Scrap, Turkey, Brazil, Viet Nam, Recycled/Scrap, Turkey, Brazil, Viet Nam, Namibia, Australia, Italy, Ja</t>
  </si>
  <si>
    <t>Batam, Kepulauan Riau</t>
  </si>
  <si>
    <t>Australia, Brazil, Chile, China, India, Indonesia, Japan, Kazakhstan, Korea, Peru, Recycled/Scrap, Singapore, South Africa, United States | Recycled/Scrap | Singapore, United States, Japan, Kazakhstan, India, China, Korea, Republic of, Brazil, South Africa, Chile, Australia, Peru, Indonesia | Not disclosed per LBMA | Recycled/Scrap | Excludes Covered Countries and CAHRA | Singapore, United States, Japan, Kazakhstan, India, China, Brazil, Korea, Republic of, South Africa, Australia, Chile, Peru, Indonesia | NA | Australia, Brazil, Chile, China, India, Indonesia, Japan, | Excludes Covered Countries and CAHRA | Excludes Covered Countries and CAHRA | Australia, Brazil, Chile, China, India, Indonesia, Japan, Kazakhstan, Korea, Peru, Recycled/Scrap, Singapore, South Africa, United States | Recycled/Scrap | Excludes Covered Countries and CAHRA, Recycled/Scrap, Singa | Singapore, United States, Japan, Kazakhstan, India, China, Brazil, Korea, Republic of, South Africa, Australia, Chile, Peru, Indonesia | Australia, Brazil, Chile, China, India, Indonesia, Japan, Kazakhstan, Korea, Peru, Recycled/Scrap, Singapore, South Africa, United States;Australia, Brazil, China, Indonesia, Peru;Batam, Kepulauan Riau, Indonesia;LR;Singapore, United States, Japan, Kazakh | Singapore, United States, Japan, Kazakhstan, India, China, Korea, Republic of, Brazil, South Africa, Australia, Chile, Peru, Indonesia | Singapore, USA, Japan, Kazakhstan, India, China, Republic Of Korea, Brazil, South Africa, Australia, Chile, Peru, Indonesia, Recycled/Scrap | Singapore, United States, Japan, Kazakhstan, India, China, Korea, Republic of, Brazil, South Africa, Australia, C | Australia, Brazil, China, Indonesia, Peru | INDONESIA | Singapore, USA, Japan, Kazakhstan, India, China, Republic Of Korea, Brazil, South Africa, Australia, Chile, Peru, Indonesia, Recycled/Scrap | Australia, Brazil, Chile, China, India, Indonesia, Japan, Kazakhstan, Korea, Peru, Recycled/Scrap, Singapore, South Africa, United States, Excludes Covered Countries and CAHRA | Recycled/Scrap | Australia, Brazil, Chile, China, India, Indonesia, Japan, Kazakhstan, Korea, Peru, Recycled/Scrap, Singapore, South Africa, United States | Recycled/Scrap | Excludes Covered Countries and CAHRA | Australia, Brazil, Chile, China, India, Indonesia, Japan, K</t>
  </si>
  <si>
    <t>Tan Quang,Tuyên Quang</t>
  </si>
  <si>
    <t>Indonesia, Namibia, Recycled/Scrap, Viet Nam | Viet Nam, Indonesia | Not disclosed per LBMA | Indonesia, Viet Nam | Viet Nam, Indonesia | Indonesia, Namibia, Recycled/Scrap, Viet Nam | Vietnam, Indonesia, Vietnam, | Indonesia, Namibia, Recycled/Scrap, Viet Nam | Indonesia, Viet Nam | Viet Nam, Indonesia | Indonesia, Viet Nam;Indonesia, Viet Nam, Namibia, China, Thailand, Andorra, Recycled/Scrap, Argentina, Australia, Austria, Belgium, Brazil, Cambodia, Canada, Chile, | Andorra, Indonesia, Namibia, Recycled/Scrap, Thailand, Viet Nam;Indonesia, Namibia, Recycled/Scrap, Viet Nam;Unknown;Viet Nam, Indonesia | Vietnam, Indonesia, Vietnam, | Viet Nam, Indonesia | Indonesia, Viet Nam | No reason to believe sources from DRC or covered countries | Vietnam, Indonesia, Vietnam, | Viet Nam, Indonesia | Vietnam, Indonesia, Vietnam, | Indonesia, Viet Nam | Viet Nam, Ind | Andorra, Indonesia, Namibia, Recycled/Scrap, Thailand, Viet Nam | Vietnam, Indonesia, Vietnam, | VIET NAM | Indonesia, Namibia, Recycled/Scrap, Viet Nam, Indonesia, Viet Nam | Indonesia, Namibia, Recycled/Scrap, Viet Nam | Indonesia, Viet Nam | Vietnam, Indonesia, Vietnam, | Viet Nam, Indonesia | Vietnam, Indonesia, Vietnam, | Indonesia, Viet Nam | Viet Nam, Indonesia | Indonesia, Viet Nam, Namibia, China, Thailand, Andorra, Re | Indonesia, Viet Nam | Indonesia, Viet Nam;Indonesia, Viet Nam, Namibia, China, Thailand, Andorra, Recycled/Scrap, Argentina, Australia, Austria, Belgium, Brazil, Cambodia, Canada, Chile, Colombia, Djibouti, Ecuador, Egypt, Estonia, Ethiopia, France, Germany, Guyana, Hungary, I | Andorra, Argentina, Australia, Austria, Belgium, Brazil, China, Indonesia, Namibia, Thailand, Vietnam, Recycled/Scrap, Indonesia, Namibia, Recycled/Scrap, Viet Nam, Indonesia, Viet Nam, Indonesia, Viet Nam, Namibia, China, Thailand, Andorra, Recycled/Scra</t>
  </si>
  <si>
    <t>;Unknown | 0, Unknown</t>
  </si>
  <si>
    <t>Congo, Democratic Republic of Congo, Estonia, Namibia, Viet Nam | Viet Nam, Estonia | Not disclosed per LBMA | Viet Nam, Estonia | Congo, Democratic Republic of Congo, Estonia, Namibia, Viet Nam | Due diligence results pending | Congo, Democratic Republic of Congo, Estonia, Namibia, Viet Nam | Viet Nam, Estonia | Due diligence results pending;No reason to believe sources from DRC or covered countries;Not disclosed per LBMA;Refer to RMI CID Number (RMI Identified Smelter);Unknown; | China, Congo, Democratic Republic of Congo, Estonia, Namibia, Recycled/Scrap, Viet Nam;Congo, Democratic Republic of Congo, Estonia, Namibia, Viet Nam;Unknown;Viet Nam, Estonia | Due diligence results pending | Smelter for further verification with supplier no later than Sept. 1, 2013 | Due diligence results pending | Viet Nam, Estonia | No reason to believe sources from DRC or covered countries | Due diligence results pending | V | China, Congo, Democratic Republic of Congo, Estonia, Namibia, Recycled/Scrap, Viet Nam | Due diligence results pending | VIET NAM | Congo, Democratic Republic of Congo, Estonia, Namibia, Viet Nam, Viet Nam, Estonia | Congo, Democratic Republic of Congo, Estonia, Namibia, Viet Nam | Viet Nam, Estonia | Due diligence results pending | Viet Nam, Estonia | Due diligence results pending | Viet Nam, Estonia | Due diligence results pending | Smelter for further verification | Due diligence results pending;No reason to believe sources from DRC or covered countries;Not disclosed per LBMA;Refer to RMI CID Number (RMI Identified Smelter);Unknown;VIET NAM;Viet Nam, Estonia;Viet Nam, Estonia, Namibia, Thailand, China, Angola, Argent | Congo, Democratic Republic of Congo, Estonia, Namibia, Viet Nam, DRC, Estonia, Namibia, Thailand, Vietnam, Due diligence results pending, Estonia, Vietnam, Unknown, Viet Nam, Estonia, Viet Nam, Estonia, Namibia, Thailand, China, Angola, Argentina, Austral</t>
  </si>
  <si>
    <t>Tinh Tuc,Cao Bằng</t>
  </si>
  <si>
    <t>Electro-Mechanical Facility of the Cao Bang Minerals &amp; Metallurgy Joint Stock Company; | 0, Unknown, but some recycled/scrap</t>
  </si>
  <si>
    <t>Brazil, Canada, Chile, China, Indonesia, Malaysia, Namibia, Recycled/Scrap, United States, Viet Nam | Canada, Viet Nam, United States, China, Brazil, Chile | Not disclosed per LBMA | Recycled/Scrap, Brazil, Canada, Chile, China, United States, Malaysia, Indonesia, Viet Nam | Canada, Viet Nam, United States, China, Brazil, Chile | Brazil, Canada, Chile, China, Indonesia, Malaysia, Namibia, Recycled/Scrap, United States, Viet Nam | Cana | Brazil, Canada, Chile, China, Indonesia, Malaysia, Namibia, Recycled/Scrap, United States, Viet Nam | Recycled/Scrap, Brazil, Canada, Chile, China, United States, Malaysia, Indonesia, Viet Nam | Canada, Viet Nam, United States, China, Brazil, Chile | Cana | Brazil, Canada, Chile, China, Indonesia, Malaysia, Namibia, Recycled/Scrap, United States, Viet Nam;Canada, Viet Nam, United States, China, Brazil, Chile;Unknown | Canada, Vietnam, USA, China, Brazil, Chile, Indonesia, Recycled/Scrap, DRC or an adjoining country (Covered Countries), Malaysia, Vietnam, | Canada, Viet Nam, United States, China, Brazil, Chile | Recycled/Scrap, Brazil, Canada, Chile, China, United State | Canada, Vietnam, USA, China, Brazil, Chile, Indonesia, Recycled/Scrap, DRC or an adjoining country (Covered Countries), Malaysia, Vietnam, | VIET NAM | Brazil, Canada, Chile, China, Indonesia, Malaysia, Namibia, Recycled/Scrap, United States, Viet Nam, Recycled/Scrap, Brazil, Canada, Chile, China, United States, Malaysia, Indonesia, Viet Nam | Brazil, Canada, Chile, China, Indonesia, Malaysia, Namibia, Recycled/Scrap, United States, Viet Nam | Recycled/Scrap, Brazil, Canada, Chile, China, United States, Malaysia, Indonesia, Viet Nam | Canada, Vietnam, USA, China, Brazil, Chile, Indonesia, Recyc | Recycled/Scrap, Brazil, Canada, Chile, China, United States, Malaysia, Indonesia, Viet Nam | Canada, Viet Nam, United States, China, Brazil, Chile;Canada, Vietnam, USA, China, Brazil, Chile, Indonesia, Recycled/Scrap, DRC or an adjoining country (Covered Countries), Malaysia, Vietnam,;No reason to believe sources from DRC or covered countries;Rec | Brazil, Canada, Chile, China, Indonesia, Malaysia, Namibia, Recycled/Scrap, United States, Viet Nam, Brazil, Canada, Chile, China, Indonesia, Malaysia, United States, Vietnam, recycled/scrap, Canada, Viet Nam, United States, China, Brazil, Chile, Canada,</t>
  </si>
  <si>
    <t>Sungailiat, Kepulauan Bangka Belitung</t>
  </si>
  <si>
    <t>Not disclosed by supplier | RCOI confirmed per RMI. | Not disclosed by supplier | RCOI confirmed as per RMI | not available | Not disclosed by supplier | RCOI confirmed as per CFSI | recycled + scrap sourced | RCOI confirmed per CFSI. | RCOI confirmed per CFSI. | Not disclosed by su | RCOI confirmed as per RMI | Not disclosed by supplier | RCOI confirmed as per RMI | not available | Not disclosed by supplier | RCOI confirmed as per CFSI | recycled + scrap sourced | RCOI confirmed per CFSI.</t>
  </si>
  <si>
    <t>Argentina, Australia, Austria, Belgium, Brazil, Cambodia, Canada, Chile, China, Ecuador, Ethiopia, Germany, Guyana, Hungary, India, Indonesia, Japan, Kazakhstan, Korea, Luxembourg, Malaysia, Mongolia, Myanmar, Namibia, Peru, Portugal, Recycled/Scrap, Russ | Myanmar, Cambodia, Malaysia, Kazakhstan, Portugal, Austria, Mongolia, Luxembourg, Republic Of Korea, Guyana, Brazil, Chile, Laos, Ecuador, Argentina, Hungary, Japan, India, Canada, Belgium, Namibia, China, Peru, Germany, Ethiopia, Russia, Vietnam, Singapo | Myanmar, Cambodia, Malaysia, Kazakhstan, Portugal, Austria, Mongolia, Luxembourg, Korea, Republic of, Guyana, Brazil, Chile, Laos, Ecuador, Argentina, Hungary, Japan, India, Canada, Belgium, Namibia, Taiwan, Peru, Germany, Ethiopia, Russian Federation, Si | Not disclosed per LBMA | Excludes Covered Countries and CAHRA | Myanmar, Cambodia, Malaysia, Kazakhstan, Portugal, Mongolia, Austria, Luxembourg, Korea, Republic of, Brazil, Guyana, Chile, Laos, Ecuador, Argentina, Hungary, Japan, India, Canada, Belgium, Namibia, Taiwan, Peru, Germany, Ethiopia, Russian Federation, Si | Mineral sourcing L1 | Myanmar, Cambodia, Malaysia, Kazakhstan, Portugal, Austria, Mongolia, Luxembourg, Republic Of Korea, Guyana, Brazil, Chile, Laos, Ecuador, Argentina, Hungary, Japan, India, Canada, Belgium, Namibia, China, Peru, Germany, Ethiopia, Ru | Australia, Brazil, China, Indonesia, Malaysia, Myanmar, Peru, Russian Federation, Spain, United Kingdom, Viet Nam | INDONESIA | L1 | Myanmar, Cambodia, Malaysia, Kazakhstan, Portugal, Austria, Mongolia, Luxembourg, Korea, Republic of, Guyana, Brazil, Chile, Laos, Ecuador, Argentina, Hungary, Japan, India, Canada, Belgium, Namibia, Taiwan, Peru, Germany, Ethiopia, Russian Federatio</t>
  </si>
  <si>
    <t>Rosario, Cavite</t>
  </si>
  <si>
    <t>Recycled, Scrap | 0 | Recyled/Scrap | R/S | Recyled/Scrap | Recycled | Recyled/Scrap | 0 | Recycled, Scrap | Recycled | RCOI confirmed per RMI | RCOI confirmed as per RMI | SCRAP | Recycled, Scrap | Recycled/Scrap | R/S, RCOI confirmed per RMI, Recycled, Recycled, Scrap | O.M. Manufacturing Philippines, Inc. | Some are recycled or scrap sourced but not all. | Recycled, Scrap | Tin / Lead Alloy Ingot | Recycled/Scrap | O.M. Manufactu | RCOI Validated by RMI protocols | Recyled/Scrap | Recycled, Scrap | 0 | Recyled/Scrap | R/S | Recyled/Scrap | Recycled | R/S | 0 | Recycled, Scrap | Recycled/Scrap, Recycled, Scrap | Recyled/Scrap | RCOI confirmed per RMI | R/S, 0 | Recycled, Scrap | 0 | Recyled/Scrap | R/S | Recyled/Scrap | Recycled | RCOI Validated by RMI protocols | Recyled/Scrap | Recycled, Scrap | 0 | Recyled/Scrap | R/S | Recyled/Scrap | Recycled | R/S | 0 | O.M. Manufacturing Philippines, Inc. | Some are recycled or scrap sourced but not all. | Recycled, Scrap | Tin / Lead Alloy Ingot | Recycled/Scrap | O.M. Manufacturing Philippines, Inc. | Recyled, Scrap | TAIWAN, PROVINCE OF CHINA | Some are recycled or s | 0, NA, No information, O.M. Manufacturing Philippines, Inc. | TAIWAN, PROVINCE OF CHINA | Some are recycled or scrap sourced but not all. | Recycled, Scrap | Tin / Lead Alloy Ingot | Recycled/Scrap | Some are recycled or scrap sourced but not all | O.M. M</t>
  </si>
  <si>
    <t>Argentina, Austria, Belgium, Brazil, Cambodia, Canada, Chile, China, Colombia, Ecuador, Ethiopia, Germany, Guyana, Hungary, India, Japan, Kazakhstan, Korea, Luxembourg, Malaysia, Mongolia, Myanmar, Namibia, Peru, Philippines, Recycled/Scrap, Thailand | Canada, Philippines, China, Japan, Brazil, Malaysia, Bolivia, Peru | Recycled/Scrap, Philippines, Brazil, Canada, Japan, Malaysia, Peru, China, Thailand | R/S | Recycled/Scrap Only | 0 | Philippines, Recycled/Scrap, Canada, Japan, China, Brazil, Malaysia, | Canada, Philippines, Japan, China, Brazil, Malaysia, Bolivia, Peru | Recycled and Scrap | Not disclosed per LBMA | Recycled/Scrap, Philippines, Brazil, Canada, Japan, Malaysia, Peru, China, Thailand | Recyled/Scrap | 0 | Recycled, Scrap | Recycled | Canada, Philippines, Japan, China, Brazil, Malaysia, Bolivia, Peru | Recycled or Scrap | RCOI confirmed per RMI | Recycl | Recycled/Scrap Only | SCRAP | R/S | Recycled/Scrap | Canada, Philippines, Japan, China, Brazil, Malaysia, Bolivia, Peru | Not Available | Phase 3 Block 15-A Lot 1, Cavite Economic Zone, 4106 Rosario Cavite, Philippines | Recycled/Scrap Only | Argentina, Austria, Belgium, Brazil, Cambo | Canada, China, Philippines, Japan, Brazil, Malaysia, Bolivia, Peru | Argentina, Austria, Belgium, Brazil, Cambodia, Canada, Chile, China, Colombia, Ecuador, Ethiopia, Germany, Guyana, Hungary, India, Japan, Kazakhstan, Korea, Luxembourg, Malaysia, Mongolia, Myanmar, Namibia, Peru, Philippines, Recycled/Scrap, Thailand;Arge | Canada, China, Japan, Philippines, Brazil, Malaysia, Bolivia, Peru | R/S | Recyled/Scrap | Philippines, Recycled/Scrap, Canada, Japan, China, Brazil, Malaysia, Bolivia, Peru, Thailand | Recycled/Scrap Only | Philippines, Recycled/Scrap, Canada, Japan, China, Brazil, Malaysia, Bolivia, Peru, Thailand | Canada, Japan, Philip | Argentina, Austria, Belgium, Brazil, Canada, Chile, China, Germany, Hungary, India, Japan, Luxembourg, Malaysia, Peru, Philippines, Recycled/Scrap, Thailand | Philippines, Recycled/Scrap, Canada, Japan, China, Brazil, Malaysia, Bolivia, Peru, Thailand | PHILIPPINES | Argentina, Austria, Belgium, Brazil, Cambodia, Canada, Chile, China, Colombia, Ecuador, Ethiopia, Germany, Guyana, Hungary, India, Japan, Kazakhstan, Korea, Luxembourg, Malaysia, Mongolia, Myanmar, Namibia, Peru, Philippines, Recycled/Scrap, Thailand, R/S | Argentina, Austria, Belgium, Brazil, Cambodia, Canada, Chile, China, Colombia, Ecuador, Ethiopia, Germany, Guyana, Hungary, India, Japan, Kazakhstan, Korea, Luxembourg, Malaysia, Mongolia, Myanmar, Namibia, Peru, Philippines, Recycled/Scrap, Thailand | Re | Recycled/Scrap, Philippines, Brazil, Canada, Japan, Malaysia, Peru, China, Thailand | Recycled | Canada, Philippines, China, Japan, Brazil, Malaysia, Bolivia, Peru | Andorra, Argentina, Australia, Austria, Belgium, Bolivia, Brazil, Cambodia, Canada, Chile, China, Colombia, Djibouti, Ecuador, Egypt, Eritrea, Estonia, Ethiopia, France, Germany, Guyana, Hungary, India, Indonesia, Ireland, Israel, Japan, Kazakhstan, Luxem | Recycled or Scrap</t>
  </si>
  <si>
    <t>Not disclosed by supplier | 0 | RCOI confirmed as per RMI. | LR | RCOI confirmed per RMI | recycled or scrap; | RCOI confirmed as per RMI. | RCOI confirmed as per RMI. | 0 | recycled or scrap; | NA | Yunnan Chengfeng Non-ferrous Metals Co., Ltd. | RCOI confirmed per RMI | Not disclosed by supplier | Not disclosed by supplier | LR, Not disclosed by supplier, RCOI confirmed per RMI | Not disclosed by supplier | Not disclosed | RCOI confirmed as per RMI | Not disclosed by supplier | CHINA | RCOI confirmed as per CFSI | Not disclosed | NA, Not disclosed | PT ATD Makmur Mandiri Jaya;RCOI confirmed as per RMI | RCOI Validated by RMI protocols | RCOI confirmed as per RMI. | Not disclosed by supplier | 0 | RCOI confirmed as per RMI. | LR | RCOI confirmed per RMI | recycled or scrap; | RCOI confirmed as per RMI. | LR | recycled or scrap; | 0 | 0 | RCOI confirmed as per RMI. | Yunnan Chengfeng Non-ferrous Metals Co., Ltd. | RCOI confirmed per RMI | LR, Not disclosed by supplier | Not disclosed by supplier | 0 | RCOI confirmed as per RMI. | LR | RCOI confirmed per RMI | recycled or scrap; | RCOI confirmed as per RMI. | RCOI Validated by RMI protocols | RCOI confirmed as per RMI. | Not disclosed by supplier | 0 | RCOI confirmed as p | Not disclosed by supplier | Not disclosed | RCOI confirmed as per RMI | Not disclosed by supplier | CHINA | RCOI confirmed as per CFSI | Not disclosed | 0, CHINA | Not disclosed by supplier | Not disclosed | RCOI confirmed as per RMI | RCOI confirmed as per CFSI | Not disclosed by supplier | CHINA | RCOI confirmed as per CFSI | Not disclosed, Excludes Covered Countries, INDONESIA, NA, No information, Not</t>
  </si>
  <si>
    <t>Argentina, Australia, Austria, Belgium, Brazil, Cambodia, Canada, Chile, China, Colombia, Djibouti, Ecuador, Egypt, Estonia, Ethiopia, France, Germany, Guyana, Hungary, India, Indonesia, Ireland, Israel, Japan, Kazakhstan, Korea, Luxembourg, Malaysia, Mon | Myanmar, Cambodia, Malaysia, Kazakhstan, Portugal, Austria, Mongolia, Luxembourg, Guyana, Korea, Republic of, Brazil, Chile, Laos, Colombia, Ecuador, Argentina, Hungary, Japan, India, Canada, Belgium, Namibia, Taiwan, Peru, Ethiopia, Germany, Russian Fede | Myanmar, Cambodia, Malaysia, Kazakhstan, Portugal, Mongolia, Austria, Luxembourg, Korea, Republic of, Brazil, Guyana, Chile, Laos, Colombia, Ecuador, Argentina, Hungary, Japan, India, Canada, Belgium, Namibia, Taiwan, Peru, Ethiopia, Germany, Russian Fede | Not disclosed per LBMA | Indonesia, India, Argentina, Brazil, Colombia, Germany, Canada, Austria, Guyana, Mongolia, Portugal, Belgium, Cambodia, Chile, Ecuador, Hungary, Ethiopia, Japan, Kazakhstan, Namibia, China, Australia, Ireland, Thailand, Djibouti, Egypt, Estonia, France, N | Excludes Covered Countries and CAHRA | Myanmar, Cambodia, Malaysia, Kazakhstan, Portugal, Austria, Mongolia, Luxembourg, Korea, Republic of, Brazil, Guyana, Chile, Laos, Colombia, Ecuador, Argentina, Hungary, Japan, India, Canada, Belgium, Namibia, Taiwan, Peru, Ethiopia, Germany, Russian Fede | Myanmar, Cambodia, Malaysia, Kazakhstan, Portugal, Mongolia, Austria, Luxembourg, Guyana, Korea, Republic of, Brazil, Chile, Laos, Ecuador, Colombia, Argentina, Hungary, Japan, India, Canada, Belgium, Namibia, Taiwan, Peru, Ethiopia, Germany, Russian Fede | Australia, Brazil, China, Indonesia, Malaysia, Myanmar, Peru, Russian Federation, Spain, United Kingdom, Viet Nam | Argentina, Australia, Austria, Belgium, Bolivia, Brazil, Cambodia, Canada, Chile, China, Colombia, Ivory Coast, Czech Republic, Djibouti, Ecuador, Egypt, Estonia, Ethiopia, France, Germany, Guyana, Hungary, India, Indonesia, Ireland, Israel, Japan, Kazakh | INDONESIA | Indonesia | Myanmar, Cambodia, Malaysia, Kazakhstan, Portugal, Austria, Mongolia, Luxembourg, Guyana, Korea, Republic of, Brazil, Chile, Laos, Ecuador, Colombia, Argentina, Hungary, Japan, India, Canada, Belgium, Namibia, Taiwan, Peru, Ethiopia, Germany, Russian Fede | 0, Argentina, Australia, Austria, Belgium, Bolivia, Brazil, Cambodia, Canada, Chile, China, Colombia, Czech Republic, Djibouti, Ecuador, Egypt, Estonia, Ethiopia, France, Germany, Guyana, Hungary, India, Indonesia, Ireland, Israel, Ivory Coast, Japan, Kaz | Myanmar, Cambodia, Malaysia, Kazakhstan, Portugal, Austria, Mongolia, Luxembourg, Guyana, Brazil, Korea, Republic of, Chile, Laos, Colombia, Ecuador, Argentina, Hungary, Japan, India, Canada, Belgium, Namibia, Taiwan, Peru, Germany, Ethiopia, Russian Fede</t>
  </si>
  <si>
    <t>Ariquemes, Rondônia</t>
  </si>
  <si>
    <t>RCOI confirmed as per RMI. | recycled or scrap; | RCOI confirmed per RMI | Not disclosed by supplier | Not disclosed by supplier | - | RCOI confirmed as per RMI | Not disclosed by supplier | RCOI confirmed as per RMI | not available | SOUTH AFRICA | Not disclosed by supplier | RCOI confirmed as per CFSI | NA, Not disclosed by supplier, RCOI confirmed as pe | RCOI confirmed as per RMI. | Not disclosed by supplier | 0 | RCOI confirmed as per RMI. | recycled or scrap; | L1 | RCOI confirmed per RMI | recycled or scrap; | RCOI confirmed as per RMI. | 0 | RCOI confirmed as per RMI. | RCOI confirmed per RMI, Not disclosed by supplier | - | RCOI confirmed as per RMI | Not disclosed by supplier | 0 | RCOI confirmed as per RMI. | recycled or scrap; | L1 | RCOI confirmed per RMI | recycled or scrap; | RCOI confirmed as per RMI. | RCOI confirmed as per RMI. | Not disclosed by supplier | 0 | RCOI confirmed as per RMI. | rec | Not disclosed by supplier | RCOI confirmed as per RMI | not available | SOUTH AFRICA | Not disclosed by supplier | RCOI confirmed as per CFSI | 0, BRAZIL, Not disclosed by supplier, Not disclosed by supplier | - | RCOI confirmed as per RMI, RCOI confirmed as per RMI., RCOI confirmed per RMI, SOUTH AFRICA | Not disclosed by supplier | RCOI confirmed as per RMI | not available | SOUTH AFRICA | Not</t>
  </si>
  <si>
    <t>Argentina, Australia, Austria, Belgium, Brazil, Cambodia, Canada, Chile, China, Colombia, Ecuador, Ethiopia, Germany, Guyana, Hungary, India, Japan, Kazakhstan, Korea, Luxembourg, Malaysia, Mongolia, Myanmar, Namibia, Peru, Portugal, Recycled/Scrap, Taiwa | Myanmar, Cambodia, Malaysia, Kazakhstan, Portugal, Mongolia, Austria, Luxembourg, Korea, Republic of, Brazil, Guyana, Chile, Laos, Ecuador, Colombia, Argentina, Hungary, Japan, India, Canada, Belgium, Namibia, Taiwan, Peru, Germany, Ethiopia, Russian Fede | Not disclosed per LBMA | Recycled/Scrap, Brazil, Malaysia, Colombia, Mongolia, Myanmar, Portugal, Argentina, Peru, Germany, India, Austria, Chile, Ecuador, Japan, Belgium, Cambodia, Canada, Guyana, Hungary, Kazakhstan, Korea, Luxembourg, Ethiopia, Namibia, China, Australia, Irela | Myanmar, Cambodia, Malaysia, Kazakhstan, Portugal, Mongolia, Austria, Luxembourg, Brazil, Guyana, Korea, Republic of, Chile, Laos, Ecuador, Colombia, Argentina, Hungary, Japan, India, Canada, Belgium, Namibia, Taiwan, Peru, Germany, Ethiopia, Russian Fede | Argentina, Australia, Austria, Belgium, Brazil, Cambodia, Canada, Chile, China, Colombia, Djibouti, Ecuador, Egypt, Estonia, Ethiopia, France, Germany, Guyana, Hungary, India, Indonesia, Ireland, Israel, Japan, Kazakhstan, Korea, Luxembourg, Madagascar, M | Myanmar, Cambodia, Malaysia, Kazakhstan, Portugal, Austria, Mongolia, Luxembourg, Guyana, Brazil, Korea, Republic of, Chile, Laos, Ecuador, Colombia, Argentina, Hungary, Japan, India, Canada, Belgium, Namibia, Taiwan, Peru, Germany, Ethiopia, Russian Fede | Myanmar, Cambodia, Malaysia, Kazakhstan, Portugal, Austria, Mongolia, Luxembourg, Republic Of Korea, Guyana, Brazil, Chile, Laos, Colombia, Ecuador, Argentina, Hungary, Japan, India, Canada, Belgium, Namibia, China, Peru, Ethiopia, Germany, Russia, Singap | BRAZIL | Myanmar, Cambodia, Malaysia, Kazakhstan, Portugal, Austria, Mongolia, Luxembourg, Brazil, Guyana, Korea, Republic of, Chile, Laos, Colombia, Ecuador, Argentina, Hungary, Japan, India, Canada, Belgium, Namibia, Taiwan, Peru, Ethiopia, Germany, Russian Fede | Argentina, Australia, Austria, Belgium, Bolivia, Brazil, Cambodia, Canada, Chile, China, Colombia, Czech Republic, Djibouti, Ecuador, Egypt, Estonia, Ethiopia, France, Germany, Guyana, Hungary, India, Indonesia, Ireland, Israel, Ivory Coast, Japan, Kazakh | Myanmar, Cambodia, Malaysia, Kazakhstan, Portugal, Mongolia, Austria, Luxembourg, Guyana, Korea, Republic of, Brazil, Chile, Laos, Ecuador, Colombia, Argentina, Hungary, Japan, India, Canada, Belgium, Namibia, Taiwan, Peru, Ethiopia, Germany, Russian Fede</t>
  </si>
  <si>
    <t>Bogor, Jawa Barat</t>
  </si>
  <si>
    <t>China, Indonesia | Not disclosed per LBMA | Due diligence results pending | China, Indonesia | China, Indonesia | Due diligence results pending | China, Indonesia, No reason to believe sources from DRC or covered countries | Due diligence results pending | China, Indonesia | Not disclosed per LBMA | China, Indonesia;Unknown | China, Indonesia | Due diligence results pending | Due diligence results pending | China, Indonesia | INDONESIA | China, Indonesia, Due diligence results pending | China, Indonesia | Due diligence results pending | Due diligence results pending | China, Indonesia | China, Indonesia | China, Indonesia | Due diligence results pending | Due diligence results pending | China, Indonesia | Due diligence results pending</t>
  </si>
  <si>
    <t>São João Del Rei, Minas Gerais</t>
  </si>
  <si>
    <t>Not disclosed by supplier | 0 | Some are recycled/scrap sourced but not all. | L1, R/S | RCOI confirmed per RMI | Some are recycled/scrap sourced but not all. | LR, R/S | Some are recycled/scrap sourced but not all. | Some are recycled or scrap sourced but not all. | RCOI confirmed per RMI | Recycled or scrap, and mining not disclosed by supplier | Not disclosed by supplier | Some are recycled or scrap sourced but not all | L1, R/S, RCOI confirmed per RMI, Some are recycled or scrap sourced but not all. | Some are recycled or scrap sourced but not all. | Not disclosed by supplier | Some are recycled | Some are recycled/scrap sourced but not all. | Not disclosed by supplier | 0 | Some are recycled/scrap sourced but not all. | L1, R/S | RCOI confirmed per RMI | Some are recycled/scrap sourced but not all. | LR, R/S | Not disclosed by supplier | Some are recycled or scrap sourced but not all, Some are recycled or scrap sourced but not all | Some are recycled/scrap sourced but not all. | RCOI confirmed per RMI | LR, R/S | Not disclosed by supplier | 0 | Some are recycled/scrap sourced but not all. | L1, R/S | RCOI confirmed per RMI | Some are recycled/scrap sourced but not all. | Some are recycled/scrap sourced but not all. | Not disclosed by supplier | 0 | Some are recycl | Some are recycled or scrap sourced but not all. | Not disclosed by supplier | Some are recycled or scrap sourced but not all | Some are recycled, scrap sourced but not all. | RUSSIAN FEDERATION | Some are recycled or scrap sourced but not all. | Some are</t>
  </si>
  <si>
    <t>Argentina, Australia, Austria, Belgium, Brazil, Cambodia, Canada, Chile, China, Colombia, Democratic Republic of Congo, Djibouti, Ecuador, Egypt, Estonia, Ethiopia, France, Germany, Guyana, Hungary, India, Indonesia, Ireland, Israel, Japan, Kazakhstan, Ko | Recycled/Scrap, Brazil, Mongolia, Colombia, Argentina, Malaysia, Canada, Peru, Myanmar, Portugal, Austria, Chile, Ecuador, Cambodia, Guyana, Hungary, India, Belgium, Japan, Kazakhstan, Korea, Luxembourg, Namibia, Germany, Ethiopia, China, Australia, Indon | DRC- Congo (Kinshasa), Myanmar, Cambodia, Malaysia, Kazakhstan, Portugal, Austria, Mongolia, Luxembourg, Korea, Republic of, Brazil, Guyana, Chile, Laos, Colombia, Ecuador, Argentina, Hungary, Japan, India, Canada, Belgium, Namibia, Taiwan, Peru, Germany, | Not disclosed per LBMA | Excludes Covered Countries and CAHRA | DRC- Congo (Kinshasa), Myanmar, Cambodia, Malaysia, Kazakhstan, Portugal, Austria, Mongolia, Luxembourg, Korea, Republic of, Brazil, Guyana, Chile, Laos, Ecuador, Colombia, Argentina, Hungary, Japan, India, Canada, Belgium, Namibia, Taiwan, Peru, Germany, | DRC- Congo (Kinshasa), Myanmar, Cambodia, Malaysia, Kazakhstan, Portugal, Mongolia, Austria, Luxembourg, Korea, Republic of, Brazil, Guyana, Chile, Laos, Ecuador, Colombia, Argentina, Hungary, Japan, India, Canada, Belgium, Namibia, Taiwan, Peru, Ethiopia | Argentina, Australia, Austria, Belgium, Brazil, Canada, Chile, China, Colombia, Egypt, France, Germany, Hungary, India, Indonesia, Ireland, Israel, Japan, Luxembourg, Malaysia, Myanmar, Netherlands, Nigeria, Peru, Portugal, Recycled/Scrap, Russian Federat | Argentina, Australia, Austria, Belgium, Bolivia, Brazil, Cambodia, Canada, Chile, China, Colombia, Ivory Coast, Czech Republic, Djibouti, Ecuador, Egypt, Estonia, Ethiopia, France, Germany, Guyana, Hungary, India, Indonesia, Ireland, Israel, Japan, Kazakh | BRAZIL | Brasil | DRC- Congo (Kinshasa), Myanmar, Cambodia, Malaysia, Kazakhstan, Portugal, Austria, Mongolia, Luxembourg, Brazil, Guyana, Korea, Republic of, Chile, Laos, Colombia, Ecuador, Argentina, Hungary, Japan, India, Canada, Belgium, Namibia, Taiwan, Peru, Germany, | DRC- Congo (Kinshasa), Myanmar, Cambodia, Malaysia, Kazakhstan, Portugal, Mongolia, Austria, Luxembourg, Korea, Republic of, Brazil, Guyana, Chile, Laos, Ecuador, Colombia, Argentina, Hungary, Japan, India, Canada, Belgium, Namibia, Taiwan, Peru, Germany,</t>
  </si>
  <si>
    <t>Pangkal Pinang, Kepulauan Bangka Belitung</t>
  </si>
  <si>
    <t>Not disclosed by supplier | 0 | NA | RCOI confirmed per RMI. | Not disclosed by supplier | Not disclosed | RCOI confirmed as per RMI | INDONESIA | Not disclosed by supplier | RCOI confirmed as per CFSI | recycled + scrap sourced | Belinyu | Not disclosed | Bangka Belitung | Not disclosed by | CV Venus Inti Perkasa;RCOI confirmed as per RMI | Not disclosed by supplier | Not disclosed | RCOI confirmed as per RMI | INDONESIA | Not disclosed by supplier | RCOI confirmed as per CFSI | recycled + scrap sourced | Belinyu | Not disclosed | Bangka Belitung</t>
  </si>
  <si>
    <t>Argentina, Australia, Austria, Belgium, Brazil, Cambodia, Canada, Chile, China, Colombia, Congo, Djibouti, Ecuador, Egypt, Estonia, Ethiopia, France, Germany, Guyana, Hungary, India, Indonesia, Japan, Mexico, Peru, Recycled/Scrap, Suriname, Switzerland | Indonesia, Canada, Chile, Germany, Guyana, Japan, Mexico, Peru, Suriname, Switzerland | Indonesia, Canada, Chile, Germany, Guyana, Japan, Mexico, Peru, Suriname, Switzerland | Bangka | Canada, Japan, Guyana, Mexico, Suriname, Congo (Brazzaville), Chile, S | Canada, Japan, Guyana, Mexico, Suriname, Congo (Brazzaville), Chile, Peru, Switzerland, Germany, Indonesia | Not disclosed per LBMA | Indonesia, Canada, Chile, Germany, Guyana, Japan, Mexico, Peru, Suriname, Switzerland | 0 | Canada, Japan, Guyana, Mexico, Suriname, Congo (Brazzaville), Chile, Peru, Switzerland, Germany, Indonesia | NA | Canada, Japan, Guyana, Mexico, Suriname, Congo (B | Excludes Covered Countries and CAHRA | Argentina, Australia, Austria, Belgium, Brazil, Cambodia, Canada, Chile, China, Colombia, Congo, Djibouti, Ecuador, Egypt, Estonia, Ethiopia, France, Germany, Guyana, Hungary, India, Indonesia, Japan, Mexico, Peru, Recycled/Scrap, Suriname, Switzerland | | Canada, Japan, Guyana, Mexico, Suriname, Congo (Brazzaville), Chile, Switzerland, Peru, Germany, Indonesia | Argentina, Australia, Austria, Belgium, Brazil, Cambodia, Canada, Chile, China, Colombia, Congo, Djibouti, Ecuador, Egypt, Estonia, Ethiopia, France, Germany, Guyana, Hungary, India, Indonesia, Japan, Mexico, Peru, Recycled/Scrap, Suriname, Switzerland;Au | DRC or an adjoining country (Covered Countries), Chile, Switzerland, Guyana, Mexico, Suriname, Indonesia, Canada, Germany, Peru, Japan | Mineral sourcing L1, Not disclosed by supplier | Canada, Japan, Guyana, Mexico, Suriname, Congo (Brazzaville), Chile, | Australia, Brazil, China, Indonesia, Peru | INDONESIA | Argentina, Australia, Austria, Belgium, Brazil, Cambodia, Canada, Chile, China, Colombia, Congo, Djibouti, Ecuador, Egypt, Estonia, Ethiopia, France, Germany, Guyana, Hungary, India, Indonesia, Japan, Mexico, Peru, Recycled/Scrap, Suriname, Switzerland, I | Indonesia, Canada, Chile, Germany, Guyana, Japan, Mexico, Peru, Suriname, Switzerland</t>
  </si>
  <si>
    <t>Recycled, Scrap and mines from Gejiu Laochang Tin Mine/Song Shujiao Tin Mine | Nondisclosure | 0 | Some are recycled/scrap sourced but not all. | Yunnan WuChang ping tin tin chenzhou mining and metallurgy co., LTD; Yunnan Tin Company Limited; Gejiu Laocha | 云锡 | Yunnan Tin Company, Ltd. | 0 | Datun Tin Mine, Malage Tin Mine,Songshujiao Tin Mine | Yunnan WuChang ping tin tin chenzhou mining and metallurgy co., LTD; Yunnan Tin Company Limited; Gejiu Laochang Tin Mine/  Song Shujiao Tin; Yunnan Tin Co., card ro | Recycled, Scrap and mines from Gejiu Laochang Tin Mine/Song Shujiao Tin Mine | Some are recycled or scrap sourced but not all | recycled | China, L1, R/S, RCOI confirmed per RMI, Some are recycled or scrap sourced but not all. , Some are recycled, scrap, | Gejiu Laochang &amp;Songshujiao Tin Ore;Gejiu Laochang Tin Mine / Datun Tin Mine;RCOI confirmed as per RMI | No "recycled" or "scrap" | NA | Yunnan China | RCOI Validated by RMI protocols | Some are recycled/scrap sourced but not all. | Recycled, Scrap and mines from Gejiu Laochang Tin Mine/Song Shujiao Tin Mine | Nondisclosure | 0 | Some are recycled/scrap sourced but not all. | Yunnan W | Recycled, Scrap and mines from Gejiu Laochang Tin Mine/Song Shujiao Tin Mine | Some are recycled or scrap sourced but not all | recycled, Some are recycled, scrap, covered countries or DRC sourced but not all | RCOI confirmed per RMI | LR, HR, DRC, R/S | | L1, R/S | 0, Chang Feng, Gejiu Yunnan, Yunnan WuChang Ping Tin, Tin Chenzhou Mining and Metallurgy Co., Ltd., Gejiu Laochang Tin Mine, Song Shujiao Tin, Card Room Branch Yunnan Tin Co., Ltd., Yunnan Tin Company Limited Datun Old Factory Branch, and recycled/scrap,</t>
  </si>
  <si>
    <t>Australia, Belgium, Bolivia (Plurinational State of), Brazil, Canada, Chile, China, Colombia, Ethiopia, Germany, Hong Kong, Indonesia, Ireland, Japan, Malaysia, Mongolia, Myanmar, Niger, Nigeria, Peru, Recycled/Scrap, United Kingdom, United States | Myanmar, Hong Kong, United States, Malaysia, Bolivia, Canada, Belgium, China, Brazil, Australia, Peru, Germany, Ethiopia, Indonesia | Recycled/Scrap, China, Brazil, Malaysia, Australia, Indonesia, Myanmar, Peru, Canada, Germany, United States, Ethiopia, B | Myanmar, Hong Kong, United States, Malaysia, Bolivia, Canada, Belgium, China, Brazil, Australia, Peru, Germany, Ethiopia, Indonesia | RCOI confirmed as per RMI. | China | Not disclosed per LBMA | Recycled/Scrap, China, Brazil, Malaysia, Australia, Indonesia, Myanmar, Peru, Canada, Germany, United States, Ethiopia, Belgium, Hong Kong | 中国 | China | 0 | Myanmar, Hong Kong, United States, Malaysia, Bolivia, Canada, Belgium, China, Brazil, Australia, | Includes Covered Countries and CAHRA | L1, CC, DRC, R/S | Some are recycled or scrap sourced but not all | Not Available | the DRC or an adjoining country(covered countries) | No. 1 Smelting Road, Jinhu West Road, Gejiu Yunnan, China | Includes Covered Countries | Australia, Belgium, Bolivia ( | Myanmar, Hong Kong, United States, Malaysia, Bolivia, Canada, Belgium, China, Brazil, Australia, Peru, Ethiopia, Germany, Indonesia | Australia, Belgium, Bolivia (Plurinational State of), Brazil, Canada, Chile, China, Colombia, Ethiopia, Germany, Hong Kong, Indonesia, Ireland, Japan, Malaysia, Mongolia, Myanmar, Niger, Nigeria, Peru, Recycled/Scrap, United Kingdom, United States;Austral | No "recycled" or "scrap" | China | L1, CC, DRC, R/S | Some are recycled/scrap sourced but not all. | Myanmar, China, USA, Malaysia, Bolivia, Canada, Belgium, Brazil, Australia, Peru, Ethiopia, Germany, Indonesia, DRC or an adjoining country (Covered Countries), Recycled/Scrap, | In | Australia, Belgium, Bolivia (Plurinational State of), Brazil, Canada, Chile, China, Colombia, Germany, Hong Kong, Indonesia, Ireland, Japan, Malaysia, Myanmar, Niger, Nigeria, Peru, Recycled/Scrap, United Kingdom, United States of America | Myanmar, China, USA, Malaysia, Bolivia, Canada, Belgium, Brazil, Australia, Peru, Ethiopia, Germany, Indonesia, DRC or an adjoining country (Covered Countries), Recycled/Scrap, | CHINA | Australia, Belgium, Bolivia (Plurinational State of), Brazil, Canada, Chile, China, Colombia, Ethiopia, Germany, Hong Kong, Indonesia, Ireland, Japan, Malaysia, Mongolia, Myanmar, Niger, Nigeria, Peru, Recycled/Scrap, United Kingdom, United States, L1, CC | Australia, Belgium, Bolivia (Plurinational State of), Brazil, Canada, Chile, China, Colombia, Ethiopia, Germany, Hong Kong, Indonesia, Ireland, Japan, Malaysia, Mongolia, Myanmar, Niger, Nigeria, Peru, Recycled/Scrap, United Kingdom, United States | Recyc | Recycled/Scrap, China, Brazil, Malaysia, Australia, Indonesia, Myanmar, Peru, Canada, Germany, United States, Ethiopia, Belgium, Hong Kong | Australia, Belgium, Bolivia (Plurinational State of), Brazil, Canada, Chile, China, Colombia, Ethiopia, Germany, Hong Kong, Indonesia, Ireland, Japan, Malaysia, Mongolia, Myanmar, Niger, Nigeria, Peru, Recycled/Scrap, United Kingdom, United States, Austra</t>
  </si>
  <si>
    <t>No | Recycled, Scrap and mines from Yunnan tin | 0 | RCOI confirmed as per RMI. | Geiju Mine; Concentrate Tin; CHINA|YUNNAN Gejiu; Yunnan Tin Mine; Gejiu Yunnan | L1 | RCOI confirmed per RMI | Geiju Mine; Concentrate Tin; CHINA|YUNNAN Gejiu; Yunnan Tin Mine; S | Concentrate Tin | Yunnan Chengfeng Non-ferrous Metals Co., Ltd. | RCOI confirmed as per RMI. | Concentrate Tin | 0 | Geiju Mine; Concentrate Tin; CHINA|YUNNAN Gejiu; Yunnan Tin Mine; Songshujiao Tin Mine./Laochang Tin Mine.; Gejiu Yunnan | according to:  http://www.respons | Recycled, Scrap and mines from Yunnan tin | RCOI confirmed as per RMI | RCOI confirmed per RMI. | Concentrate Tin | CHENG FENG, Concentrate Tin, GeJiu Tin, Gejiu Yunnan, L1, RCOI confirmed per RMI, Yunnan Chengfeng Non-ferrous Metals Co., Ltd. | CHENG FEN | Kafang Tin Mine; CHENG FENG; Yunnan Chengfeng Non-ferrous Metals Co., Ltd.; Gejiu Yunnan; Kafang Tin Mine; CHENG FENG; Yunnan Chengfeng Non-ferrous Metals Co., Ltd.; Gejiu Yunnan;RCOI confirmed as per RMI | No "recycled" or "scrap" | Concentrate Tin | NA | RCOI Validated by RMI protocols | RCOI confirmed as per RMI. | Recycled, Scrap and mines from Yunnan tin | 0 | RCOI confirmed as per RMI. | Geiju Mine; Concentrate Tin; CHINA|YUNNAN Gejiu; Yunnan Tin Mine; Gejiu Yunnan | L1 | RCOI c | 0 | RCOI confirmed as per RMI. | RCOI confirmed per RMI | L1 | Concentrate Tin, Recycled, Scrap and mines from Yunnan tin | RCOI confirmed as per RMI, Gejiu Non-Ferrous | 0, Chang Feng, Gejiu Yunnan, Yunnan WuChang Ping Tin, Tin Chenzhou Mining and Metallurgy Co., Ltd., Yunnan Tin Company Limited; Gejiu Laochang Tin Mine, Song Shujiao Tin, Card Room Branch Yunnan Tin Co., Ltd., Yunnan Tin Company Limited Datun Old Factory</t>
  </si>
  <si>
    <t>Argentina, Australia, Brazil, Chile, China, Germany, India, Indonesia, Ireland, Japan, Malaysia, Mongolia, Myanmar, Niger, Nigeria, Peru, Portugal, Recycled/Scrap, Russian Federation, Singapore, Thailand, United Kingdom, United States, Viet Nam, Zimbabwe | No | Recycle/Scrap, Singapore, China | Recycled/Scrap, China, Singapore, Brazil, Myanmar, United States, India | L1 | Excludes Covered Countries | CHINA | 0 | Recycled/Scrap, Singapore, China, Myanmar, India, Brazil, USA | RCOI confirmed as per RMI. | Singapor | China | Recycle/Scrap, Singapore, China | Not disclosed per LBMA | Recycled/Scrap, China, Singapore, Brazil, Myanmar, United States, India | CHINA | RCOI confirmed as per RMI. | China | 0 | Recycle/Scrap, Singapore, China | CHINA; UNKNOWN | according to:  http://www.responsiblemineralsinitiative.org | 819335100@qq.com | | Excludes Covered Countries and CAHRA | L1 | RCOI confirmed as per RMI | Recycle/Scrap, Singapore, China | Not Available | Datun, Gejiu City, Yunnan, China P.R. | Excludes Covered Countries | Argentina, Australia, Brazil, Chile, China, Germany, India, Indonesia, Ireland, Japan, Malaysia, Mongol | Argentina, Australia, Brazil, Chile, China, Germany, India, Indonesia, Ireland, Japan, Malaysia, Mongolia, Myanmar, Niger, Nigeria, Peru, Portugal, Recycled/Scrap, Russian Federation, Singapore, Thailand, United Kingdom, United States, Viet Nam, Zimbabwe; | No "recycled" or "scrap" | China | L1 | RCOI confirmed as per RMI. | Recycled/Scrap, Singapore, China, Myanmar, India, Brazil, USA | China | Excludes Covered Countries | NA | Recycled/Scrap, Singapore, China, Myanmar, India, Brazil, USA | Recycle/Scrap, Singapore, China | Recycled/ | Australia, Bolivia (Plurinational State of), Brazil, China, Indonesia, Malaysia, Myanmar, Peru, Russian Federation, Spain, United Kingdom, Viet Nam | Recycled/Scrap, Singapore, China, Myanmar, India, Brazil, USA | CHINA | Argentina, Australia, Brazil, Chile, China, Germany, India, Indonesia, Ireland, Japan, Malaysia, Mongolia, Myanmar, Niger, Nigeria, Peru, Portugal, Recycled/Scrap, Russian Federation, Singapore, Thailand, United Kingdom, United States, Viet Nam, Zimbabwe, | Recycled/Scrap, China, Singapore, Brazil, Myanmar, United States, India | 0, Argentina, Australia, Brazil, Chile, China, Germany, India, Indonesia, Ireland, Japan, Malaysia, Mongolia, Myanmar, Niger, Nigeria, Peru, Portugal, Recycled/Scrap, Russian Federation, Singapore, Thailand, United Kingdom, United States, Viet Nam, Zimbab</t>
  </si>
  <si>
    <t>Private Mines in the Ariquemes Rondonia region of Brazil | 0 | RCOI confirmed as per RMI. | White Solder; RCOI confirmed per RMI.; White Solder Metalugia e Mineracao LTDA; Ariquemes Rondonia region of Brazil; See Web Site &amp; Conflcit freehttp://www.whiteso | Private Mines in the Ariquemes Rondonia region of Brazil | L1 | RCOI confirmed as per RMI. | 0 | White Solder; RCOI confirmed per RMI.; White Solder Metalugia e Mineracao LTDA; Ariquemes Rondonia region of Brazil; See Web Site &amp; Conflcit freehttp://www.whitesolder.com.br/index.php/en; Ariquemes, Rodovia; Private Mines | Private Mines in the Ariquemes Rondonia region of Brazil | RCOI confirmed as per RMI | RCOI confirmed per RMI. | Private Mines in the Ariquemes Rondonia region of Brazil | L1, Private Mines in the Ariquemes Rondonia region of Brazil, RCOI confirmed as per | RCOI confirmed as per RMI | Brazil (Ariquemes, Rodovia area) | See Web Site &amp; Conflcit freehttp://www.whitesolder.com.br/index.php/en | RCOI Validated by RMI protocols | RCOI confirmed as per RMI. | White Solder | Private Mines in the Ariquemes Rondonia region of Brazil | 0 | RCOI c | 0 | RCOI confirmed as per RMI. | RCOI confirmed per RMI | L1, Private Mines in the Ariquemes Rondonia region of Brazil | RCOI confirmed as per RMI, UNKNOWN, See Web Site &amp; Conflcit freehttp://www.whitesolder.com.br/index.php/en | White Solder Metalurgia e Mineração Ltda. | White Solder | 0, Ariquemes, Rodovia, BRAZIL, From private Mines in the Ariquemes Rondonia region of Brazil, From Private Mines in the Ariquemes Rondonia region of Brazil | Ariquemes, Rodovia | RCOI confirmed per CFSI. | From Ariquemes, Rodovia | RCOI Confirmed as per C</t>
  </si>
  <si>
    <t>Argentina, Austria, Belgium, Brazil, Cambodia, Canada, Chile, China, Ecuador, Ethiopia, Germany, Guyana, Hungary, India, Indonesia, Japan, Kazakhstan, Korea, Luxembourg, Malaysia, Mongolia, Myanmar, Namibia, Peru, Portugal, Recycled/Scrap, Thailand | China, Brazil, Thailand, Peru, Germany | Recycled/Scrap, Brazil, China, Peru, Thailand, Germany, Myanmar, Malaysia, Mongolia, Portugal, Argentina, Namibia, Ethiopia, India, Austria, Chile, Ecuador, Japan, Belgium, Cambodia, Canada, Guyana, Hungary, Kazakh | Brazil | China, Brazil, Thailand, Peru, Germany | RCOI confirmed as per RMI. | Not disclosed per LBMA | Recycled/Scrap, Brazil, China, Peru, Thailand, Germany, Myanmar, Malaysia, Mongolia, Portugal, Argentina, Namibia, Ethiopia, India, Austria, Chile, Ecuador, Japan, Belgium, Cambodia, Canada, Guyana, Hungary, Kazakhstan, Korea, Luxembourg, Indonesia, Austr | Excludes Covered Countries and CAHRA | L1 | RCOI confirmed as per RMI | China, Brazil, Thailand, Peru, Germany | the DRC or an adjoining country(covered countries) | Not Available | Highway BR 421, KM 1,1 – Ariquemes – Rondonia - Brazil | Excludes Covered Countries | Argentina, Austria, Belgiu | Argentina, Austria, Belgium, Brazil, Cambodia, Canada, Chile, China, Ecuador, Ethiopia, Germany, Guyana, Hungary, India, Indonesia, Japan, Kazakhstan, Korea, Luxembourg, Malaysia, Mongolia, Myanmar, Namibia, Peru, Portugal, Recycled/Scrap, Thailand;Arique | L1 | RCOI confirmed as per RMI. | China, Brazil, Thailand, Peru, Germany, Myanmar, Cambodia, Malaysia, Kazakhstan, Portugal, Mongolia, Austria, Luxembourg, Republic Of Korea, Guyana, Chile, Laos, Ecuador, Argentina, Hungary, Japan, India, Canada, Belgium, | Australia, Brazil, China, Colombia, Indonesia, Malaysia, Myanmar, United Kingdom | China, Brazil, Thailand, Peru, Germany, Myanmar, Cambodia, Malaysia, Kazakhstan, Portugal, Mongolia, Austria, Luxembourg, Republic Of Korea, Guyana, Chile, Laos, Ecuador, Argentina, Hungary, Japan, India, Canada, Belgium, Namibia, Ethiopia, Russia, Burund | BRAZIL | Argentina, Austria, Belgium, Brazil, Cambodia, Canada, Chile, China, Ecuador, Ethiopia, Germany, Guyana, Hungary, India, Indonesia, Japan, Kazakhstan, Korea, Luxembourg, Malaysia, Mongolia, Myanmar, Namibia, Peru, Portugal, Recycled/Scrap, Thailand, 0 | R | Argentina, Austria, Belgium, Brazil, Cambodia, Canada, Chile, China, Ecuador, Ethiopia, Germany, Guyana, Hungary, India, Indonesia, Japan, Kazakhstan, Korea, Luxembourg, Malaysia, Mongolia, Myanmar, Namibia, Peru, Portugal, Recycled/Scrap, Thailand | Recy | 0, Argentina, Austria, Belgium, Brazil, Cambodia, Canada, Chile, China, Ecuador, Ethiopia, Germany, Guyana, Hungary, India, Indonesia, Japan, Kazakhstan, Korea, Luxembourg, Malaysia, Mongolia, Myanmar, Namibia, Peru, Portugal, Recycled/Scrap, Thailand, Br</t>
  </si>
  <si>
    <t>Hanoi,Ha Noi</t>
  </si>
  <si>
    <t>Australia, Brazil, China, Congo, Democratic Republic of Congo, Indonesia, Japan, Malaysia, Morocco, Myanmar, Namibia, Peru, Portugal, Recycled/Scrap, Rwanda, Viet Nam | DRC- Congo (Kinshasa), Viet Nam, Japan, China, Malaysia, Peru, Indonesia | Not disclosed per LBMA | Recycled/Scrap | DRC- Congo (Kinshasa), Viet Nam, China, Japan, Malaysia, Peru, Indonesia | Australia, Brazil, China, Congo, Democratic Republic of Congo, Indonesia, Japan, Malaysia, Morocco, Myanmar, Namibia, Peru, Portugal, Recycled/Scrap, Rwanda, Viet | Australia, Brazil, China, Congo, Democratic Republic of Congo, Indonesia, Japan, Malaysia, Morocco, Myanmar, Namibia, Peru, Portugal, Recycled/Scrap, Rwanda, Viet Nam | Recycled/Scrap | DRC- Congo (Kinshasa), Viet Nam, Japan, China, Malaysia, Peru, Indone | DRC- Congo (Kinshasa), Viet Nam, China, Japan, Malaysia, Peru, Indonesia | Australia, Brazil, China, Congo, Democratic Republic of Congo, Indonesia, Japan, Malaysia, Morocco, Myanmar, Namibia, Peru, Portugal, Recycled/Scrap, Rwanda, Viet Nam;DRC- Congo (Kinshasa), Viet Nam, China, Japan, Malaysia, Peru, Indonesia;Unknown | Due diligence results pending | DRC- Congo (Kinshasa), Viet Nam, China, Japan, Malaysia, Peru, Indonesia | Recycled/Scrap | Recycled/Scrap | Due diligence results pending | DRC- Congo (Kinshasa), Viet Nam, Japan, China, Malaysia, Peru, Indonesia | Recycle | VIET NAM | Due diligence results pending | Australia, Brazil, China, Congo, Democratic Republic of Congo, Indonesia, Japan, Malaysia, Morocco, Myanmar, Namibia, Peru, Portugal, Recycled/Scrap, Rwanda, Viet Nam | Recycled/Scrap | Recycled/Scrap | Due diligence results pending | DRC- Congo (Kinshasa | Recycled/Scrap | Australia, Brazil, China, Congo, Democratic Republic of Congo, Indonesia, Japan, Malaysia, Morocco, Myanmar, Namibia, Peru, Portugal, Recycled/Scrap, Rwanda, Viet Nam, DRC- Congo (Kinshasa), Viet Nam, China, Japan, Malaysia, Peru, Indonesia, DRC- Congo (K</t>
  </si>
  <si>
    <t>Geiju, Yunnan Sheng</t>
  </si>
  <si>
    <t>L1, R/S | Some are recycled/scrap sourced but not all. | Some are recycled or scrap sourced but not all. | RCOI confirmed per RMI | Recycled, Scrap and mines | Some are recycled or scrap sourced but not all | Some are recycled or scrap sourced but not all | CHINA | Some are recycled or scrap sourced but not all | From YUNNAN TIN GROUP | Recycled, Scrap and mines | From YUNNAN TIN GROU | Some are recycled/scrap sourced but not all. | Recycled, Scrap and mines | 0 | Some are recycled/scrap sourced but not all. | RCOI confirmed per RMI | Some are recycled/scrap sourced but not all. | L1, R/S | Recycled, Scrap and mines | Some are recycled or scrap sourced but not all, Some are recycled or scrap sourced but not all | Some are recycled/scrap sourced but not all. | RCOI confirmed per RMI | L1, R/S | Recycled, Scrap and mines | 0 | Some are recycled/scrap sourced but not all. | RCOI confirmed per RMI | Some are recycled/scrap sourced but not all. | Some are recycled/scrap sourced but not all. | Recycled, Scrap and mines | 0 | Some are recycled/scrap s | Some are recycled or scrap sourced but not all | CHINA | Some are recycled or scrap sourced but not all | From YUNNAN TIN GROUP | Recycled, Scrap and mines | From YUNNAN TIN GROUP | Recycled, Scrap and mines | 0, CHINA, CHINA | Some are recycled or scrap sourced but not all | CHINA | Some are recycled or scrap sourced but not all | From YUNNAN TIN GROUP | Recycled, Scrap and mines | From YUNNAN TIN GROUP | Recycled, Scrap and mines, L1, R/S, RCOI confirmed per</t>
  </si>
  <si>
    <t>Australia, Belgium, Bolivia (Plurinational State of), Brazil, Canada, Chile, China, Germany, Indonesia, Japan, Malaysia, Mexico, Peru, Recycled/Scrap, Saudi Arabia, Singapore, South Africa, Switzerland, Taiwan, United Kingdom, United States, Uzbekistan | China | Not disclosed per LBMA | Recycled/Scrap, China, Indonesia, United Kingdom, Chile, Peru, Australia, United States, Japan, Malaysia, Mexico, Canada, Uzbekistan, Belgium, Singapore, Switzerland, South Africa | Excludes Covered Countries and CAHRA | Some are recycled/scrap sourced bu | L1, R/S | Some are recycled or scrap sourced but not all | Not Available | Excludes Covered Countries | 云南省个旧市中山路73-1号2幢301室, 301, Building 2, 73-1, Zhongshan Road, Gejiu, Yunnan, China | Australia, Belgium, Bolivia (Plurinational State of), Brazil, Canad | Australia, Belgium, Bolivia (Plurinational State of), Brazil, Canada, Chile, China, Germany, Indonesia, Japan, Malaysia, Mexico, Peru, Recycled/Scrap, Saudi Arabia, Singapore, South Africa, Switzerland, Taiwan, United Kingdom, United States, Uzbekistan;Ch | L1, R/S | Some are recycled/scrap sourced but not all. | Singapore, China, USA, Japan, Uzbekistan, United Kingdom, Malaysia, Bolivia, Switzerland, Canada, Belgium, South Africa, Mexico, Australia, Chile, Indonesia, Recycled/Scrap, Peru | Excludes Covered | CHINA | Australia, Belgium, Bolivia (Plurinational State of), Brazil, Canada, Chile, China, Germany, Indonesia, Japan, Malaysia, Mexico, Peru, Recycled/Scrap, Saudi Arabia, Singapore, South Africa, Switzerland, Taiwan, United Kingdom, United States, Uzbekistan, E | Australia, Belgium, Bolivia (Plurinational State of), Brazil, Canada, Chile, China, Germany, Indonesia, Japan, Malaysia, Mexico, Peru, Recycled/Scrap, Saudi Arabia, Singapore, South Africa, Switzerland, Taiwan, United Kingdom, United States, Uzbekistan | | Recycled/Scrap, China, Indonesia, United Kingdom, Chile, Peru, Australia, United States, Japan, Malaysia, Mexico, Canada, Uzbekistan, Belgium, Singapore, Switzerland, South Africa | Singapore, China, USA, Japan, Uzbekistan, United Kingdom, Malaysia, Bolivia, Switzerland, Canada, Belgium, South Africa, Mexico, Australia, Chile, Indonesia, Recycled/Scrap, Peru | Andorra, Argentina, Armenia, Australia, Austria, Azerbaijan, Bahamas, Barbados, Belarus, Belgium, Benin, Bolivia, Bosnia and Herzegovina, Botswana, Brazil, Bulgaria, Burkina Faso, Cambodia, Cameroon, Canada, Chile, China, Colombia, Croatia, Cyprus, Denmar</t>
  </si>
  <si>
    <t>Amphur Muang, Phuket</t>
  </si>
  <si>
    <t>Name of Mine(s) is as follows: Bluestone Mine Tasmania in Australia. Panasqueira, Portugal. UIS Mine, Namibia. For tin ingot, we're only source from RMPA Compliant Smelters. For tin concentrates from central Africa, we're only source tagged material throu | LR, CC, HR, DRC, R/S | Name of Mine(s) is as follows:Bluestone Mine Tasmania in Australia, Panasqueira, Portugal, UIS Mine, Namibia. For tin ingot, we're only source from RMAP Compliant Smelters.For tin concentrates from central Africa, we're only source tagged material through | Name of Mine(s) is as follows:
Bluestone Mine Tasmania in Australia
Panasqueira, Portugal
UIS Mine, Namibia
For tin ingot, we're only source from RMAP Compliant Smelters.
For tin concentrates from central Africa, we're only source tagged material through | Name of Mine(s) is as follows:Bluestone Mine Tasmania in Australia,Kalonta Mine in Dawei, Myanmar, Heinda Mine in Dawei, Myanmar, Panasqueira, Portugal. For tin ingot, we're only source from CFS Compliant Smelters. | Some are recycled, scrap, covered coun | RCOI confirmed as per RMI;Thaisarco | RCOI confirmed as per RMI | Bluestone Mine Tasmania in Australia,  Heinda Mine in Dawei, Myanmar, Panasqueira, Portugal.  
For tin concentrates from central Africa, we're only source tagged material through the reputation trading firms and are iTSCi Full | Recycled | Name of Mine(s) is as follows:Bluestone Mine Tasmania in Australia,Kalonta Mine in Dawei, Myanmar, Heinda Mine in Dawei, Myanmar, Panasqueira, Portugal. For tin ingot, we're only source from CFS Compliant Smelters. | Nondisclosure | 0 | Bluestone Mine Tas | Bluestone Mine Tasmania in Australia | Bluestone Mine Tasmania,Kalonta Mine,Heinda Mine
For tin ingot, we're only source from CFS Compliant Smelters.
For tin concentrates from central Africa, we're only source tagged material through the reputation trading firms and are iTSCi Full Membership. | 0, Bluestone Mine Tasmania in Australia, Kalonta Mine in Dawei Myanmar, Heinda Mine in Dawei Myanmar, Panasqueira Portugal, UIS Mine, Namibia, Bluestone Mine Tasmania in Australia, Kalonta Mine in Dawei Myanmar, Heinda Mine in Dawei Myanmar, Panasqueira P</t>
  </si>
  <si>
    <t>Andorra, Angola, Argentina, Australia, Austria, Brazil, Burundi, Cambodia, Canada, Chile, China, Colombia, Congo, Democratic Republic of Congo, Ecuador, Guyana, Hungary, India, Indonesia, Japan, Kazakhstan, Korea, Luxembourg, Malaysia, Mongolia, Morocco, | Level 1 countries i.e. Indonesia, South America, South East Asia countries. Level 3 countries i.e. DRC and adjoined countries (including the Democratic Republic of the Congo (DRC), Rwanda, Uganda and Burundi. | DRC- Congo (Kinshasa), Myanmar, Angola, Camb | DRC- Congo (Kinshasa), Myanmar, Angola, Cambodia, Malaysia, Kazakhstan, Portugal, Mongolia, Austria, Morocco, Luxembourg, Korea, Republic of, Brazil, Guyana, Chile, Laos, Ecuador, Colombia, Argentina, Hungary, South Sudan, Japan, Tanzania, Zambia, Congo ( | Australia
Portugal
Namibia | RCOI confirmed as per RMI. | Low-Risk &amp; High-Risk Levels | Not disclosed per LBMA | Recycled/Scrap, Thailand, Rwanda, Burundi, Uganda, Indonesia, Myanmar, Brazil, Portugal, Morocco, Australia, China, Peru, Malaysia, Japan, Chile, Canada, Poland, Democratic Republic of Congo, India, Mongolia, Argentina, Colombia, Congo, Austria, Guyana, C | Includes Covered Countries and CAHRA | Level 1 countries i.e. Indonesia, South America, South East Asia countries. Level 3 countries i.e. DRC and adjoined countries (including the Democratic Republic of the Congo (DRC), Rwanda, Uganda and Burundi. | Level 1 countries i.e. Indonesia, South America, South East Asia countries.
Level 3 countries i.e. DRC and adjoined countries (including the Democratic Republic of the Congo (DRC), Rwanda, Uganda and Burundi. | DRC- Congo (Kinshasa), Myanmar, Angola, Cambodia, Malaysia, Kazakhstan, Portugal, Mongolia, Austria, Morocco, Luxembourg, Guyana, Korea, Republic of, Brazil, Chile, Laos, Ecuador, Colombia, Argentina, South Sudan, Hungary, Japan, Tanzania, Zambia, Congo ( | Amphur Muang, Phuket, Thailand;Andorra, Angola, Argentina, Australia, Austria, Brazil, Burundi, Cambodia, Canada, Chile, China, Colombia, Congo, Democratic Republic of Congo, Ecuador, Guyana, Hungary, India, Indonesia, Japan, Kazakhstan, Korea, Luxembourg | DRC- Congo (Kinshasa), Myanmar, Angola, Cambodia, Malaysia, Kazakhstan, Portugal, Austria, Mongolia, Morocco, Luxembourg, Brazil, Guyana, Korea, Republic of, Chile, Laos, Colombia, Ecuador, Argentina, Hungary, South Sudan, Japan, Tanzania, Zambia, Congo ( | Argentina, Australia, Austria, Belgium, Brazil, Burundi, Canada, Chile, China, Colombia, Democratic Republic of the Congo, Egypt, France, Germany, Hungary, India, Indonesia, Ireland, Israel, Japan, Luxembourg, Malaysia, Morocco, Myanmar, Netherlands, Nige | Recycled | Level 1 countries i.e. Indonesia | DRC or an adjoining country (Covered Countries), Rwanda, Indonesia, Recycled/Scrap, Thailand, Burundi, Uganda, Myanmar, Portugal, Morocco, Chile, Bolivia, Canada, Brazil, Malaysia, Poland, Peru, Australia, China, Japan, Thailand, Laos, Vietnam, | THAILAND | Andorra, Angola, Argentina, Australia, Austria, Brazil, Burundi, Cambodia, Canada, Chile, China, Colombia, Congo, Democratic Republic of Congo, Ecuador, Guyana, Hungary, India, Indonesia, Japan, Kazakhstan, Korea, Luxembourg, Malaysia, Mongolia, Morocco,, | Indonesia,Tasmania in Australia,Myanmar, the Democratic Republic of the Congo (DRC), Rwanda, Uganda and Burundi | DRC- Congo (Kinshasa), Myanmar, Angola, Cambodia, Malaysia, Kazakhstan, Portugal, Austria, Mongolia, Morocco, Luxembourg, Brazil, Korea, Republic of, Guyana, Chile, Laos, Colombia, Ecuador, Argentina, Hungary, South Sudan, Japan, Tanzania, Zambia, Congo ( | DRC- Congo (Kinshasa), Myanmar, Angola, Cambodia, Malaysia, Kazakhstan, Portugal, Mongolia, Austria, Morocco, Luxembourg, Korea, Republic of, Guyana, Brazil, Chile, Laos, Ecuador, Colombia, Argentina, South Sudan, Hungary, Japan, Tanzania, Zambia, Congo (</t>
  </si>
  <si>
    <t>Longtan Shiang Taoyuan, Taoyuan</t>
  </si>
  <si>
    <t>Recycled, Scrap and mines | 0 | Some are recycled/scrap sourced but not all. | L1, R/S | RCOI confirmed per RMI | Some are recycled/scrap sourced but not all. | Recycled | scrap | recycled | L1, R/S | scrap | Some are recycled/scrap sourced but not all. | Recaycled, Scrap &amp; Tin | Undisclosed | 0 | Some are recycled or scrap sourced but not all. | RCOI confirmed as per RMI | according to:  http://www.responsiblemineralsinitiative.org | Recycled | Martin | scrap | Recaycled, Scrap &amp; Tin | Recycled, Scrap and mines | Some are recycled or scrap sourced but not all | L1, R/S, Not disclosed by supplier, RCOI confirmed per RMI, Recaycled, Scrap &amp;amp; Tin, Recycled, scrap, Some are recycled or scrap sourced but not all. | scrap | recycled | Not | Rui Da Hung | Recycled | RCOI Validated by RMI protocols | Some are recycled/scrap sourced but not all. | Recycled, Scrap and mines | 0 | Some are recycled/scrap sourced but not all. | L1, R/S | RCOI confirmed per RMI | Some are recycled/scrap sourced but not all. | Re | Recycled, Scrap and mines | Some are recycled or scrap sourced but not all, Some are recycled or scrap sourced but not all | Some are recycled/scrap sourced but not all. | Banka  &amp; Belitung Mines | recycled | RCOI confirmed per RMI | L1, R/S | Recaycled, | recycled | Recycled, Scrap and mines | 0 | Some are recycled/scrap sourced but not all. | L1, R/S | RCOI confirmed per RMI | Some are recycled/scrap sourced but not all. | Recycled | scrap | recycled | recycled | Recycled | RCOI Validated by RMI protocols | recycled | 0, L1, R/S, NA, No information, RCOI confirmed per RMI, Recaycled, Scrap &amp;amp; Tin, recycled, Recycled and scrap, and mines not disclosed by supplier, Recycled or scrap, and mining not disclosed by supplier, Recycled or scrap, and mining not disclosed by</t>
  </si>
  <si>
    <t>Argentina, Australia, Brazil, Canada, China, Colombia, Germany, Indonesia, Ireland, Japan, Malaysia, Mongolia, Myanmar, Niger, Nigeria, Peru, Portugal, Recycled/Scrap, Russian Federation, Taiwan, Thailand, United Kingdom, United States, Viet Nam, Zimbabwe | Japan, China, Taiwan, Brazil | Recycled/Scrap, China, Brazil, Japan, Indonesia, Taiwan | L1, R/S | Excludes Covered Countries | TAIWAN, PROVINCE OF CHINA | 0 | Recycled/Scrap, Brazil, China, Japan, DRC or an adjoining country (Covered Countries), Indonesi | China, Japan, Taiwan, Brazil | scrap | Recycled , Scrap &amp; Tin | Not disclosed per LBMA | Recycled/Scrap, China, Brazil, Japan, Indonesia, Taiwan | Some are recycled/scrap sourced but not all. | Recycled , Scrap &amp; Tin | Undisclosed | 0 | Some are recycled or scrap sourced but not all. | China, Japan, Taiwan, Brazil | RCOI confirmed as per RMI | Excludes Covered Countries and CAHRA | L1, R/S | Some are recycled or scrap sourced but not all | Japan, China, Taiwan, Brazil | Not Available | No. 1-1, Lane 139, Gong 5th Rd., Lin 39, Wulin Village, 
Longtan Shiang Taoyuang, Taiwan | Excludes Covered Countries | Argentina, Australia, Brazil, | Japan, China, Taiwan, Brazil | L1, R/S | Some are recycled/scrap sourced but not all. | Recycled/Scrap, Brazil, China, Japan, DRC or an adjoining country (Covered Countries), Indonesia | Recycled | Excludes Covered Countries | Smelter for further verification with supplier no later tha | Argentina, Australia, Brazil, Canada, China, Germany, Indonesia, Ireland, Japan, Malaysia, Myanmar, Nigeria, Peru, Portugal, Recycled/Scrap, Russian Federation, Thailand, United Kingdom, United States of America, Viet Nam | Recycled/Scrap, Brazil, China, Japan, DRC or an adjoining country (Covered Countries), Indonesia | TAIWAN, PROVINCE OF CHINA | Recycled/Scrap, China, Brazil, Japan, Indonesia, Taiwan | Recycled | Recycled or Scrap</t>
  </si>
  <si>
    <t>Sumping Desa Batu Peyu,Kepulauan Bangka Belitung</t>
  </si>
  <si>
    <t>India, Indonesia | Due diligence results pending | Indonesia | Not disclosed per LBMA | Due diligence results pending | Indonesia | NA | India, Indonesia | Excludes Covered Countries and CAHRA | India, Indonesia | Due diligence results pending | Indonesia | Mineral sourcing not disclosed per RMI | Does not source from DRC or covered countries, Indonesia | INDONESIA; UNKNOWN | TBD/Unknown, but Smelter is RMI-verified. | Not disclosed per LBMA | Gantung, Bangka Belitung, Indonesia;India, Indonesia;Indonesia;LR | Indonesia | Due diligence results pending | India, Indonesia | INDONESIA | India, Indonesia | Due diligence results pending | India, Indonesia | Indonesia | Due diligence results pending | India, Indonesia | Indonesia | Mineral sourcing not disclosed per RMI</t>
  </si>
  <si>
    <t>Pangkal Pinang,Kepulauan Bangka Belitung</t>
  </si>
  <si>
    <t>UT-Mine | UT-Mine | BANGAKA TIN | PT Tinindo Inter Nusa; BANGAKA TIN; Pangkal Pinang, Bangka Island Indonesia; PT. Tinindo Inter Nusa, | L1 | RCOI confirmed as per RMI. | PT Tinindo Inter Nusa; BANGAKA TIN; Pangkal Pinang, Bangka Island Indonesia; PT. Tinindo Inter Nusa, | NA | RCOI confirmed per RMI | Not disclosed by supplier | From PT. Tinindo Inter Nusa,  Own concession | Pangkal Pinang, Bangka Island Indonesia | RCOI confirmed as per RMI | From PT. Tinindo Inter Nusa,  Own concession | UNITED STATES OF AMERICA | RCOI confirmed as per CFSI | recycled + scrap sourced | Pangkal | PT. Tinindo Inter Nusa,  Own concession | RCOI Validated by RMI protocols | UT-Mine | BANGAKA TIN | PT Tinindo Inter Nusa; BANGAKA TIN; Pangkal Pinang, Bangka Island Indonesia; PT. Tinindo Inter Nusa, | L1 | PT Tinindo Inter Nusa; BANGAKA TIN; Pangkal Pin | 0 | RCOI confirmed as per RMI. | RCOI confirmed per RMI | L1, PT. Tinindo Inter Nusa,  Own concession | UT-Mine | UT-Mine | BANGAKA TIN | PT Tinindo Inter Nusa; BANGAKA TIN; Pangkal Pinang, Bangka Island Indonesia; PT. Tinindo Inter Nusa, | PT. Tinindo Inter Nusa,  Own concession | RCOI Validated by RMI protocols | UT-Mine | BANGAKA TIN | PT Tinindo Inter N</t>
  </si>
  <si>
    <t>Argentina, Austria, Belgium, Brazil, Cambodia, Canada, Chile, Colombia, Democratic Republic of Congo, Ecuador, Ethiopia, Germany, Guyana, Hungary, India, Indonesia, Japan, Kazakhstan, Korea, Luxembourg, Malaysia, Mongolia, Myanmar, Namibia, Peru, Portugal | Recycled/Scrap, Indonesia, India | Due diligence results pending | Recycled/Scrap, Indonesia, India | INDONESIA | INDONESIA; UNKNOWN | DRC- Congo (Kinshasa), Myanmar, Cambodia, Malaysia, Kazakhstan, Portugal, Mongolia, Austria, Luxembourg, Guyana, Korea, | INDONESIA | DRC- Congo (Kinshasa), Myanmar, Cambodia, Malaysia, Kazakhstan, Portugal, Austria, Mongolia, Luxembourg, Brazil, Korea, Republic of, Guyana, Chile, Laos, Ecuador, Colombia, Argentina, Hungary, Japan, India, Canada, Belgium, Namibia, Taiwan, Peru, Germany, | Not disclosed per LBMA | Recycled/Scrap, Indonesia, India | RCOI confirmed as per RMI. | DRC- Congo (Kinshasa), Myanmar, Cambodia, Malaysia, Kazakhstan, Portugal, Austria, Mongolia, Luxembourg, Brazil, Korea, Republic of, Guyana, Chile, Laos, Ecuador, Colombia, Argentina, Hungary | DRC- Congo (Kinshasa), Myanmar, Cambodia, Malaysia, Kazakhstan, Portugal, Austria, Mongolia, Luxembourg, Guyana, Brazil, Korea, Republic of, Chile, Laos, Ecuador, Colombia, Argentina, Hungary, Japan, India, Canada, Belgium, Namibia, Taiwan, Peru, Ethiopia | Argentina, Australia, Austria, Belgium, Brazil, Cambodia, Canada, Chile, China, Colombia, Democratic Republic of Congo, Djibouti, Ecuador, Egypt, Estonia, Ethiopia, France, Germany, Guyana, Hungary, India, Indonesia, Ireland, Israel, Japan, Kazakhstan, Ko | DRC- Congo (Kinshasa), Myanmar, Cambodia, Malaysia, Kazakhstan, Portugal, Mongolia, Austria, Luxembourg, Korea, Republic of, Brazil, Guyana, Chile, Laos, Ecuador, Colombia, Argentina, Hungary, Japan, India, Canada, Belgium, Namibia, Taiwan, Peru, Germany, | Recycled/Scrap, Indonesia, India | DRC- Congo (Kinshasa), Myanmar, Cambodia, Malaysia, Kazakhstan, Portugal, Mongolia, Austria, Luxembourg, Korea, Republic of, Brazil, Guyana, Chile, Laos, Ecuador, Colombia, Argentina, Hungary, Japan, India, Canada, Belgium, Namibia, Taiwan, Peru, Ethiopia | Due diligence results pending | DRC- Congo (Kinshasa), Myanmar, Cambodia, Malaysia, Kazakhstan, Portugal, Mongolia, Austria, Luxembourg, Korea, Republic of, Guyana, Brazil, Chile, Laos, Ecuador, Colombia, Argentina, Hungary, Japan, India, Canada, Belgium, Namibia, Taiwan, Peru, Ethiopia</t>
  </si>
  <si>
    <t>Mentok, Kepulauan Bangka Belitung</t>
  </si>
  <si>
    <t>Kepulauan Bangka Belitung Mine, Bangka Mine, Belitung Mine, Bangka Selatan Mine, Bangka Tengah Mine | Nil | Nondisclosure | 0 | Kepulauan Bangka Belitung Mine, Bangka Mine, Belitung Mine, Bangka Selatan Mine, Bangka Tengah Mine | RCOI confirmed as per RMI | Bangka &amp; Belitung Mines | Mentok, Bangka, Beiltung Islands, Indonesia | LR | Bangka &amp; Belitung Mines | PT Timah (Persero) Tbk Mentok | RCOI confirmed as per RMI. | Bangka Belitung Mines | RCOI confirmed as per RMI | 0 | Kepulauan Bangka Belitung Mine, 
Bangka Mine, Belitung Mine, 
Bangka Selatan Mine, Bangka Tengah Mine | BANGKA - BELITUNG ISLAND MINING AR | Bangka Belitung Mines | Kepulauan Bangka Belitung Mine, Bangka Mine, Belitung Mine, Bangka Selatan Mine, Bangka Tengah Mine | From Bangka, Jawa Barat, Various locations in Bangka, Belitung, Karimun, Singkep and Kundur Islands | RCOI confirmed as per RMI | Kepulauan Bangka Belitung Mine, Bangka Mine, Belitung Mine, Bangka Selatan Mine, Bangka Tengah Mine | Nondisclosure | Recycle | Bangka &amp; Belitung Mines; Bangka Belitung Mines; PT Timah (Persero) Tbk Kundur; Banka  &amp; Belitung Mines; Bangka &amp; Belitung Mines; Bangka Belitung Mines; PT Timah (Persero) Tbk Kundur; Banka  &amp; Belitung Mines;Mentok Smelter;RCOI confirmed as per RMI | RCOI confirmed as per RMI | Kepulauan Bangka Belitung Mine, Bangka Mine, Belitung Mine, Bangka Selatan Mine, Bangka Tengah Mine | RCOI confirmed as per RMI | Indonesia | BANKA | Mentok, Bangka, Beiltung Islands, Indonesia | Bangka &amp; Belitung Mines | RCOI | Recycled | 0 | RCOI confirmed as per RMI. | Bangka &amp; Belitung Mines | Kundur &amp; Singkep Mines | PT Timah (Persero) Tbk Kundur | RCOI confirmed per RMI | LR | RCOI confirmed as per RMI, From Bangka, Jawa Barat, Various locations in Bangka, Belitung, Karimun, Singkep a | Nil | PT Timah (Persero) Tbk Kundur | Nondisclosure | 0 | Kepulauan Bangka Belitung Mine, Bangka Mine, Belitung Mine, Bangka Selatan Mine, Bangka Tengah Mine | RCOI confirmed as per RMI. | BANGKA - BELITUNG ISLAND MINING AREA; PT TIMAH; PT Timah (Persero) | 0, BANGKA - BELITUNG ISLAND MINING AREA, Bangka &amp;amp; Belitung Mines, Bangka &amp;amp; Belitung Mines, PT Tambang Timah, Bangka Belitung Mines, From Bangka, Jawa Barat, Various locations in Bangka, Belitung, Karimun, Singkep and Kundur Islands | RCOI confirme</t>
  </si>
  <si>
    <t>Argentina, Austria, Belgium, Brazil, Cambodia, Canada, Chile, China, Colombia, Ecuador, Estonia, Ethiopia, Germany, Guyana, Hungary, India, Indonesia, Japan, Kazakhstan, Korea, Luxembourg, Malaysia, Mongolia, Myanmar, Namibia, Peru, Portugal, Recycled/Scr | Bangka | Myanmar, Cambodia, Malaysia, Kazakhstan, Portugal, Austria, Mongolia, Luxembourg, Guyana, Korea, Republic of, Brazil, Chile, Laos, Colombia, Ecuador, Argentina, Hungary, Japan, India, Canada, Belgium, Namibia, Taiwan, Peru, Ethiopia, Germany, Rus | Indonesia | Myanmar, Cambodia, Malaysia, Kazakhstan, Portugal, Mongolia, Austria, Luxembourg, Korea, Republic of, Guyana, Brazil, Chile, Laos, Colombia, Ecuador, Argentina, Hungary, Japan, India, Canada, Belgium, Namibia, Taiwan, Peru, Ethiopia, Germany, Russian Fede | RCOI confirmed as per RMI. | Not disclosed per LBMA | Recycled/Scrap, Indonesia, India, Canada, Belgium, Malaysia, Brazil, Peru, Estonia, Portugal, Mongolia, Myanmar, Argentina, Colombia, Germany, Japan, China, Chile, Austria, Cambodia, Kazakhstan, Guyana, Ecuador, Hungary, Korea, Luxembourg, Namibia, Ethiop | Excludes Covered Countries and CAHRA | Bangka | INDONESIA | Myanmar, Cambodia, Malaysia, Kazakhstan, Portugal, Mongolia, Austria, Luxembourg, Brazil, Guyana, Korea, Republic of, Chile, Laos, Colombia, Ecuador, Argentina, Hungary, Japan, India, Canada, Belgium, Namibia, Taiwan, Peru, Ethiopia, Germany, Russian Fede | Myanmar, Cambodia, Malaysia, Kazakhstan, Portugal, Mongolia, Austria, Luxembourg, Guyana, Korea, Republic of, Brazil, Chile, Laos, Ecuador, Colombia, Argentina, Hungary, Japan, India, Canada, Belgium, Namibia, Taiwan, Peru, Germany, Ethiopia, Russian Fede | Australia, Brazil, China, Indonesia, Malaysia, Myanmar, Peru, Russian Federation, Spain, United Kingdom, Viet Nam | Recycled | Indonesia, Recycled/Scrap | Myanmar, Cambodia, Malaysia, Kazakhstan, Portugal, Mongolia, Austria, Luxembourg, Korea, Republic of, Brazil, Guyana, Chile, Laos, Ecuador, Colombia, Argentina, Hungary, Japan, India, Canada, Belgium, Namibia, Taiwan, Peru, Ethiopia, Germany, Russian Fede | 0, Argentina, Austria, Belgium, Brazil, Cambodia, Canada, Chile, China, Colombia, Ecuador, Estonia, Ethiopia, Germany, Guyana, Hungary, India, Indonesia, Japan, Kazakhstan, Korea, Luxembourg, Malaysia, Mongolia, Myanmar, Namibia, Peru, Portugal, Recycled/ | Myanmar, Cambodia, Malaysia, Kazakhstan, Portugal, Austria, Mongolia, Luxembourg, Brazil, Korea, Republic of, Guyana, Chile, Laos, Ecuador, Colombia, Argentina, Hungary, Japan, India, Canada, Belgium, Namibia, Taiwan, Peru, Ethiopia, Germany, Russian Fede</t>
  </si>
  <si>
    <t>Kundur, Riau</t>
  </si>
  <si>
    <t>Nil | From Karimun,Kundur,Singka,Bangka,Belitung | Nondisclosure | 0 | PT Timah | RCOI confirmed as per RMI. | PT Pimah; BANGKA - BELITUNG ISLAND MINING AREA; Kundur, Riau Islands, Indonesia; Kep. Riau &amp; Singkep Mines; Mining Concession (KP); Bangka - Bel | Kundur, Riau Islands, Indonesia | LR | Kundur &amp; Singkep Mines | PT Timah (Persero) Tbk Kundur | Kep. Riau &amp; Singkep Mines | RCOI confirmed as per RMI. | RCOI confirmed as per RMI | Mining, recyled and scrap sources | 0 | PT Pimah; BANGKA - BELITUNG ISLAND MINING AREA; Kundur, Riau Islands, Indonesia; Kep. Riau &amp; Singk | Kep. Riau &amp; Singkep Mines | From Karimun,Kundur,Singka,Bangka,Belitung | RCOI confirmed as per RMI | Nondisclosure | Recycled | RCOI confirmed per RMI. | Kundur, Riau Islands, Indonesia | From Karimun,Kundur,Singka,Bangka,Belitung,Kep. Riau and Singkep Mines, Kep. Riau &amp;amp; Singkep | Kep. Riau &amp; Singkep Mines; Kep. Riau &amp; Singkep Mines; Kundur &amp; Singkep Mines; Kundur &amp; Singkep Mines;Kundur Smelter;RCOI confirmed as per RMI | RCOI confirmed as per RMI | Kundur, Riau Islands, Indonesia | Kundur &amp; Singkep Mines | RCOI confirmed as per CFSI | RCOI Validated by RMI protocols | RCOI confirmed as per RMI. | Nil | From Karimun,Kundur,Singka,Bangka,Belitung | Nondisclosure | 0 | PT Ti | Recycled | 0 | RCOI confirmed as per RMI. | NA | PT Refined Bangka Tin | RCOI confirmed per RMI | LR | RCOI confirmed as per RMI, From Karimun,Kundur,Singka,Bangka,Belitung | RCOI confirmed as per RMI | Nondisclosure, UNKNOWN, RCOI confirmed as per CFSI, Not disclos | RCOI confirmed as per RMI | 0, BANGKA - BELITUNG ISLAND MINING AREA, Belitung, Pt Tambang Timah, Singkep, Persero, Inland Mining, Mining Concession, Riau Islands, Karimun, Kep. Riau &amp;amp; Singkep Mines, Tbk Kundur, Off Shore Mining, From Karimun,Kundur,Singka,Bangka,Belitung, From K</t>
  </si>
  <si>
    <t>Argentina, Austria, Belgium, Brazil, Cambodia, Canada, Chile, Colombia, Ecuador, Ethiopia, Germany, Guyana, Hungary, India, Indonesia, Japan, Kazakhstan, Korea, Luxembourg, Malaysia, Mongolia, Myanmar, Namibia, Peru, Portugal, Recycled/Scrap, Taiwan | Myanmar, Cambodia, Malaysia, Kazakhstan, Portugal, Austria, Mongolia, Luxembourg, Brazil, Korea, Republic of, Guyana, Chile, Laos, Colombia, Ecuador, Argentina, Hungary, Japan, India, Canada, Belgium, Namibia, Taiwan, Peru, Ethiopia, Germany, Russian Fede | Indonesia | Myanmar, Cambodia, Malaysia, Kazakhstan, Portugal, Mongolia, Austria, Luxembourg, Brazil, Korea, Republic of, Guyana, Chile, Laos, Ecuador, Colombia, Argentina, Hungary, Japan, India, Canada, Belgium, Namibia, Taiwan, Peru, Ethiopia, Germany, Russian Fede | RCOI confirmed as per RMI. | Not disclosed per LBMA | Recycled/Scrap, Indonesia, Brazil, Peru, India, Malaysia, Mongolia, Portugal, Myanmar, Argentina, Colombia, Germany, Austria, Cambodia, Kazakhstan, Guyana, Japan, Canada, Chile, Ecuador, Hungary, Korea, Luxembourg, Namibia, Ethiopia, Belgium, Taiwan, Chin | Excludes Covered Countries and CAHRA | INDONESIA | Argentina, Austria, Belgium, Brazil, Cambodia, Canada, Chile, Colombia, Ecuador, Ethiopia, Germany, Guyana, Hungary, India, Indonesia, Japan, Kazakhstan, Korea, Luxembourg, Malaysia, Mongolia, Myanmar, Namibia, Peru, Portugal, Recycled/Scrap, Taiwan;Austr | Myanmar, Cambodia, Malaysia, Kazakhstan, Portugal, Austria, Mongolia, Luxembourg, Guyana, Brazil, Korea, Republic of, Chile, Laos, Ecuador, Colombia, Argentina, Hungary, Japan, India, Canada, Belgium, Namibia, Taiwan, Peru, Ethiopia, Germany, Russian Fede | Australia, Brazil, China, Indonesia, Malaysia, Myanmar, Peru, Russian Federation, Spain, United Kingdom, Viet Nam | Recycled | Indonesia, Brazil, Peru, Recycled/Scrap | Argentina, Austria, Belgium, Brazil, Cambodia, Canada, Chile, Colombia, Ecuador, Ethiopia, Germany, Guyana, Hungary, India, Indonesia, Japan, Kazakhstan, Korea, Luxembourg, Malaysia, Mongolia, Myanmar, Namibia, Peru, Portugal, Recycled/Scrap, Taiwan, 0 | | Argentina, Austria, Belgium, Brazil, Cambodia, Canada, Chile, Colombia, Ecuador, Ethiopia, Germany, Guyana, Hungary, India, Indonesia, Japan, Kazakhstan, Korea, Luxembourg, Malaysia, Mongolia, Myanmar, Namibia, Peru, Portugal, Recycled/Scrap, Taiwan | Rec | RCOI confirmed as per RMI | Myanmar, Cambodia, Malaysia, Kazakhstan, Portugal, Mongolia, Austria, Luxembourg, Brazil, Guyana, Korea, Republic of, Chile, Laos, Ecuador, Colombia, Argentina, Hungary, Japan, India, Canada, Belgium, Namibia, Taiwan, Peru, Ethiopia, Germany, Russian Fede | 0, Argentina, Austria, Belgium, Brazil, Cambodia, Canada, Chile, Colombia, Ecuador, Ethiopia, Germany, Guyana, Hungary, India, Indonesia, Japan, Kazakhstan, Korea, Luxembourg, Malaysia, Mongolia, Myanmar, Namibia, Peru, Portugal, Recycled/Scrap, Taiwan, B | Myanmar, Cambodia, Malaysia, Kazakhstan, Portugal, Austria, Mongolia, Luxembourg, Brazil, Guyana, Korea, Republic of, Chile, Laos, Colombia, Ecuador, Argentina, Hungary, Japan, India, Canada, Belgium, Namibia, Taiwan, Peru, Ethiopia, Germany, Russian Fede</t>
  </si>
  <si>
    <t>RCOI confirmed as per RMI | Bangka Belitung Province, Indonesia; Tin Mine in Indonesia(No Name of Tin Mine); Pangkal Pinnang, Bangka; PT Stanindo Inti Perkasa; Indonesia | From Pangkal Pinnang, Bangka | Indonesia | Bangka Island | L1 | RCOI confirmed as per RMI. | This column would be traced/certified by CFS program. | Bangka Belitung Province, Indonesia; Tin Mine in Indonesia(No Name of Tin Mine); Pangkal Pinnang, Bangka; PT Stanindo Inti Perkasa; Indonesia | Indonesia | Tin Mine in In | Bangka Island | This column would be traced/certified by CFS program. | From Pangkal Pinnang, Bangka | RCOI confirmed as per CFSI | RCOI Confirmed as per CSFI | Indonesia | Tin mine in Indonesia(No name of Tin mine) | RCOI confirmed as per RMI | This colu | Bangka Island;RCOI confirmed as per RMI | From Pangkal Pinnang, Bangka | Indonesia | Pangkal Pinnang, Bangka | RCOI Validated by RMI protocols | RCOI confirmed as per RMI | Bangka Belitung Province, Indonesia; Tin Mine in Indonesia(No Name of Tin Mine); Pangkal Pinnang, Bangka; PT Stanindo Inti P | 0 | RCOI confirmed as per RMI. | RCOI confirmed per RMI | L1, Pangkal Pinnang, Bangka | RCOI confirmed as per RMI | Bangka Belitung Province, Indonesia; Tin Mine in Indonesia(No Name of Tin Mine); Pangkal Pinnang, Bangka; PT Stanindo Inti Perkasa; Indonesia | From Pangkal Pinnang, Bangka | Indonesia | From Pangkal Pinnang, Bangka | Indonesia | This column would be traced/certified by CFS program. | From Pangkal Pinnang, Bangka | RCOI confirmed as per CFSI | RCOI Confirmed as per CSFI | Indonesia | Tin mine in Indonesia(No name of Tin mine) | RCOI confirmed as per RMI | This column would be trac</t>
  </si>
  <si>
    <t>Argentina, Armenia, Austria, Belgium, Brazil, Cambodia, Canada, Chile, China, Colombia, Democratic Republic of Congo, Ecuador, Germany, Guyana, Hungary, India, Indonesia, Japan, Kazakhstan, Korea, Luxembourg, Malaysia, Mongolia, Mozambique, Myanmar, Namib | Recycled/Scrap, Indonesia, India, Brazil, Malaysia, Canada, China, Peru, Mongolia, Myanmar, Portugal, Guyana, Austria, Cambodia, Kazakhstan, Luxembourg, Mozambique, Colombia, Namibia, Chile, Japan, Argentina, Belgium, Ecuador, Hungary, Korea, Germany, Uni | Indonesia | DRC- Congo (Kinshasa), Myanmar, Cambodia, Malaysia, Kazakhstan, Portugal, Armenia, Austria, Mongolia, Mozambique, Luxembourg, Guyana, Korea, Republic of, Brazil, Chile, Laos, Colombia, Ecuador, Argentina, Hungary, Japan, India, Canada, Belgium, Namibia, T | RCOI confirmed as per RMI. | Not disclosed per LBMA | Excludes Covered Countries and CAHRA | DRC- Congo (Kinshasa), Myanmar, Cambodia, Malaysia, Kazakhstan, Portugal, Armenia, Austria, Mongolia, Mozambique, Luxembourg, Korea, Republic of, Brazil, Guyana, Chile, Laos, Ecuador, Colombia, Argentina, Hungary, Japan, India, Canada, Belgium, Namibia, T | Australia, Brazil, China, Indonesia, Malaysia, Myanmar, Peru, Russian Federation, Spain, United Kingdom, Viet Nam | INDONESIA | DRC- Congo (Kinshasa), Myanmar, Cambodia, Malaysia, Kazakhstan, Portugal, Armenia, Austria, Mongolia, Mozambique, Luxembourg, Guyana, Brazil, Korea, Republic of, Chile, Laos, Ecuador, Colombia, Argentina, Hungary, Japan, India, Canada, Belgium, Namibia, T | DRC- Congo (Kinshasa), Myanmar, Cambodia, Malaysia, Kazakhstan, Portugal, Armenia, Mongolia, Austria, Mozambique, Luxembourg, Korea, Republic of, Brazil, Guyana, Chile, Laos, Ecuador, Colombia, Argentina, Hungary, Japan, India, Canada, Belgium, Namibia, T</t>
  </si>
  <si>
    <t>TIN ORE from mining concession in Bangka Belitung Province; n.a. | PT Sinar Sejahtera Perkasa and PT Duta Nusa Gemilang | LR | RCOI confirmed as per RMI. | TIN ORE from mining concession in Bangka Belitung Province; n.a. | NA | PT Sinar Sejahtera Perkasa and PT Duta Nusa Gemilang | Not disclosed by supplier | PT Sinar Sejahtera Perkasa and PT Duta Nusa Gemilang | PT Sinar Sejahtera Perkasa and PT Duta Nusa Gemilang, RCOI confirmed as per RMI. | TIN ORE from mining concession in Bangka Belitung Province | LR | TIN ORE from mining concession in Bangka Belitung P | PT Sariwiguna Binasentosa;PT Sinar Sejahtera Perkasa and PT Duta Nusa Gemilang | TIN ORE from mining concession in Bangka Belitung Province | RCOI Validated by RMI protocols | TIN ORE from mining concession in Bangka Belitung Province; n.a. | LR | TIN ORE from mining concession in Bangka Belitung Province; PT Sinar Sejahtera Perkasa a | 0 | RCOI confirmed as per RMI. | PT Sinar Sejahtera Perkasa and PT Duta Nusa Gemilang | LR, TIN ORE from mining concession in Bangka Belitung Province | TIN ORE from mining concession in Bangka Belitung Province; n.a. | TIN ORE from mining concession in Bangka Belitung Province | RCOI Validated by RMI protocols | TIN ORE from mining concession in Bangka Belitung Province; n.a. | LR | TIN ORE from mining c</t>
  </si>
  <si>
    <t>Argentina, Austria, Belgium, Brazil, Cambodia, Canada, Chile, Colombia, Ecuador, Ethiopia, Germany, Guyana, Hungary, India, Indonesia, Japan, Kazakhstan, Korea, Luxembourg, Malaysia, Mongolia, Myanmar, Namibia, Peru, Portugal, Recycled/Scrap, Taiwan | Due diligence results pending | Due diligence results pending | INDONESIA; UNKNOWN | Myanmar, Cambodia, Malaysia, Kazakhstan, Portugal, Austria, Mongolia, Luxembourg, Guyana, Korea, Republic of, Brazil, Chile, Laos, Colombia, Ecuador, Argentina, Hungary, | Indonesia | Myanmar, Cambodia, Malaysia, Kazakhstan, Portugal, Mongolia, Austria, Luxembourg, Brazil, Korea, Republic of, Guyana, Chile, Laos, Colombia, Ecuador, Argentina, Hungary, Japan, India, Canada, Belgium, Namibia, Taiwan, Peru, Ethiopia, Germany, Russian Fede | Not disclosed per LBMA | Due diligence results pending | RCOI confirmed as per RMI. | Myanmar, Cambodia, Malaysia, Kazakhstan, Portugal, Austria, Mongolia, Luxembourg, Brazil, Korea, Republic of, Guyana, Chile, Laos, Colombia, Ecuador, Argentina, Hungary, Japan, India, Canada, Be | Excludes Covered Countries and CAHRA | Myanmar, Cambodia, Malaysia, Kazakhstan, Portugal, Mongolia, Austria, Luxembourg, Brazil, Guyana, Korea, Republic of, Chile, Laos, Colombia, Ecuador, Argentina, Hungary, Japan, India, Canada, Belgium, Namibia, Taiwan, Peru, Ethiopia, Germany, Russian Fede | Argentina, Austria, Belgium, Brazil, Cambodia, Canada, Chile, Colombia, Ecuador, Ethiopia, Germany, Guyana, Hungary, India, Indonesia, Japan, Kazakhstan, Korea, Luxembourg, Malaysia, Mongolia, Myanmar, Namibia, Peru, Portugal, Recycled/Scrap, Taiwan;Austr | Myanmar, Cambodia, Malaysia, Kazakhstan, Portugal, Mongolia, Austria, Luxembourg, Korea, Republic of, Guyana, Brazil, Chile, Laos, Colombia, Ecuador, Argentina, Hungary, Japan, India, Canada, Belgium, Namibia, Taiwan, Peru, Germany, Ethiopia, Russian Fede | Myanmar, Cambodia, Malaysia, Kazakhstan, Portugal, Austria, Mongolia, Luxembourg, Brazil, Guyana, Korea, Republic of, Chile, Laos, Ecuador, Colombia, Argentina, Hungary, Japan, India, Canada, Belgium, Namibia, Taiwan, Peru, Germany, Ethiopia, Russian Fede | Australia, Brazil, China, Indonesia, Malaysia, Myanmar, Peru, Russian Federation, Spain, United Kingdom, Viet Nam | INDONESIA | Argentina, Austria, Belgium, Brazil, Cambodia, Canada, Chile, Colombia, Ecuador, Ethiopia, Germany, Guyana, Hungary, India, Indonesia, Japan, Kazakhstan, Korea, Luxembourg, Malaysia, Mongolia, Myanmar, Namibia, Peru, Portugal, Recycled/Scrap, Taiwan, 0 | | Argentina, Austria, Belgium, Brazil, Cambodia, Canada, Chile, Colombia, Ecuador, Ethiopia, Germany, Guyana, Hungary, India, Indonesia, Japan, Kazakhstan, Korea, Luxembourg, Malaysia, Mongolia, Myanmar, Namibia, Peru, Portugal, Recycled/Scrap, Taiwan | Due | Due diligence results pending | Myanmar, Cambodia, Malaysia, Kazakhstan, Portugal, Austria, Mongolia, Luxembourg, Brazil, Guyana, Korea, Republic of, Chile, Laos, Ecuador, Colombia, Argentina, Hungary, Japan, India, Canada, Belgium, Namibia, Taiwan, Peru, Ethiopia, Germany, Russian Fede | Myanmar, Cambodia, Malaysia, Kazakhstan, Portugal, Austria, Mongolia, Luxembourg, Korea, Republic of, Guyana, Brazil, Chile, Laos, Ecuador, Colombia, Argentina, Hungary, Japan, India, Canada, Belgium, Namibia, Taiwan, Peru, Germany, Ethiopia, Russian Fede</t>
  </si>
  <si>
    <t>PT REFINED BANGKA TIN</t>
  </si>
  <si>
    <t>Not disclosed by supplier | Nondisclosure | 0 | RCOI confirmed as per RMI. | Sungailiat, Bangka, Belitung; Bangka Island; BANGAKA TIN; INDONESIA; Tin Mine in Indonesia(No Name of Tin Mine); Nondisclosure; Indonesia | LR | RCOI confirmed per RMI | BANGAKA | BANGAKA TIN | LR | Bangka&amp; Belitung  Island | RCOI confirmed as per RMI. | PT Refined Bangka Tin | Undisclosed | 0 | Pt. Refined Bangka Tin | Sungailiat, Bangka, Belitung; Bangka Island; BANGAKA TIN; INDONESIA; Tin Mine in Indonesia(No Name of Tin Mine); PT Refined Bangka T | Pt. Refined Bangka Tin | Not disclosed by supplier | RCOI confirmed as per RMI | BANGAKA TIN | Bangka&amp;amp; Belitung  Island , LR, PT Refined Bangka Tin, Pt. Refined Bangka Tin, RCOI confirmed per RMI, Tin, Tin Mine in Indonesia(No Name of Tin Mine) | Tin Mine in Indonesia(No Name | BANGAKA TIN; Pt. Refined Bangka Tin; BANGAKA TIN; Pt. Refined Bangka Tin;PT Refined Bangka Tin;RCOI confirmed as per RMI | INDONESIA | RCOI confirmed as per RMI | RCOI Validated by RMI protocols | RCOI confirmed as per RMI. | Not disclosed by supplier | Nondisclosure | 0 | RCOI confirmed as per RMI. | Sungailiat, Bangka, Belitung; Bangka Island; BANGAKA TIN; INDONESIA; Tin Mi | 0 | RCOI confirmed as per RMI. | RCOI confirmed per RMI | LR | PT Refined Bangka Tin, Not disclosed by supplier | RCOI confirmed as per RMI | Tin Mine in Indonesia(No Name of Tin Mine) | 0, Bangaka Tin, unspecified tin mine in Indonesia, and recycled/scrap, Bangaka, Sungailiat, Belitung, Bangka&amp;amp; Belitung Island mine, From Bangaka Tin, INDONESIA, LR, NA, No information, Not disclosed by supplier, Not disclosed by supplier | RCOI confir</t>
  </si>
  <si>
    <t>Argentina, Austria, Belgium, Brazil, Cambodia, Canada, Chile, China, Colombia, Ecuador, Ethiopia, Germany, Guyana, Hungary, India, Indonesia, Japan, Kazakhstan, Korea, Luxembourg, Malaysia, Mongolia, Myanmar, Namibia, Niger, Peru, Portugal, Recycled/Scrap | Myanmar, Cambodia, Malaysia, Kazakhstan, Portugal, Mongolia, Austria, Luxembourg, Brazil, Korea, Republic of, Guyana, Chile, Laos, Colombia, Ecuador, Argentina, Hungary, Japan, India, Canada, Belgium, Namibia, Taiwan, Peru, Germany, Ethiopia, Russian Fede | INDONESIA | Myanmar, Cambodia, Malaysia, Kazakhstan, Portugal, Mongolia, Austria, Luxembourg, Guyana, Brazil, Korea, Republic of, Chile, Laos, Colombia, Ecuador, Argentina, Hungary, Japan, India, Canada, Belgium, Namibia, Taiwan, Peru, Ethiopia, Germany, Russian Fede | Pulau Bangka, Bangka Belitung Islands | RCOI confirmed as per RMI. | Indonesia | Not disclosed per LBMA | Recycled/Scrap, Indonesia, India, Malaysia, Brazil, Portugal, Peru, Argentina, Mongolia, Colombia, Myanmar, Chile, Canada, Japan, Germany, Namibia, Austria, Guyana, Cambodia, Ecuador, Kazakhstan, Korea, Luxembourg, Belgium, Hungary, Ethiopia, China, Niger | Excludes Covered Countries and CAHRA | Desa Bukit Layang, Kecamatan Bakam, Kabupaten Bangka, Provinsi Kepulauan Bangka Belitung | Myanmar, Cambodia, Malaysia, Kazakhstan, Portugal, Austria, Mongolia, Luxembourg, Korea, Republic of, Brazil, Guyana, Chile, Laos, Colombia, Ecuador, Argentina, Hungary, Japan, India, Canada, Belgium, Namibia, Taiwan, Peru, Germany, Ethiopia, Russian Fede | Myanmar, Cambodia, Malaysia, Kazakhstan, Portugal, Austria, Mongolia, Luxembourg, Guyana, Brazil, Korea, Republic of, Chile, Laos, Colombia, Ecuador, Argentina, Hungary, Japan, India, Canada, Belgium, Namibia, Taiwan, Peru, Germany, Ethiopia, Russian Fede | Australia, Bolivia (Plurinational State of), Brazil, China, Indonesia, Malaysia, Myanmar, Peru, Russian Federation, Spain, United Kingdom, Viet Nam | Indonesia, Recycled/Scrap, Myanmar, Cambodia, Malaysia, Kazakhstan, Portugal, Austria, Mongolia, Luxembourg, Republic Of Korea, Brazil, Guyana, Chile, Laos, Ecuador, Colombia, Argentina, Hungary, Japan, India, Canada, Belgium, Namibia, China, Peru, German | Myanmar, Cambodia, Malaysia, Kazakhstan, Portugal, Austria, Mongolia, Luxembourg, Guyana, Korea, Republic of, Brazil, Chile, Laos, Colombia, Ecuador, Argentina, Hungary, Japan, India, Canada, Belgium, Namibia, Taiwan, Peru, Germany, Ethiopia, Russian Fede | 0, Argentina, Australia, Austria, Belgium, Bolivia, Brazil, Cambodia, Canada, Chile, China, Colombia, Czech Republic, Djibouti, Ecuador, Egypt, Estonia, Ethiopia, France, Germany, Guyana, Hungary, India, Indonesia, Ireland, Israel, Ivory Coast, Japan, Kaz | Myanmar, Cambodia, Malaysia, Kazakhstan, Portugal, Austria, Mongolia, Luxembourg, Guyana, Brazil, Korea, Republic of, Chile, Laos, Colombia, Ecuador, Argentina, Hungary, Japan, India, Canada, Belgium, Namibia, Taiwan, Peru, Ethiopia, Germany, Russian Fede</t>
  </si>
  <si>
    <t>RCOI confirmed as per RMI. | LR | RCOI confirmed per RMI | PT Prima Timah Utama | Not disclosed by supplier | LR | RCOI confirmed as per RMI. | PT Prima Timah Utama | NA | RCOI confirmed per RMI | Not disclosed by supplier | Not disclosed by supplier | Not disclosed by supplier | Not disclosed | RCOI confirmed as per RMI | Not disclosed by supplier | CHINA | RCOI confirmed as per CFSI | recycled + scrap sourced | Not disclosed | NA, Not disclosed by supplier, RCOI confirmed a | PT Prima Timah Utama;RCOI confirmed as per RMI | Not disclosed by supplier | RCOI Validated by RMI protocols | RCOI confirmed as per RMI. | LR | RCOI confirmed per RMI | PT Prima Timah Utama | Not disclosed by supplier | LR | PT Prima Timah Utama | 0 | 0 | RCOI confirmed as per RMI. | RCOI confirmed per RMI | LR, Not disclosed by supplier | RCOI confirmed as per RMI. | LR | RCOI confirmed per RMI | PT Prima Timah Utama | Not disclosed by supplier | Not disclosed by supplier | RCOI Validated by RMI protocols | RCOI confirmed as per RMI. | LR | RCOI confirmed per RMI | PT Prima Timah Utama | N | Not disclosed by supplier | Not disclosed | RCOI confirmed as per RMI | Not disclosed by supplier | CHINA | RCOI confirmed as per CFSI | recycled + scrap sourced | Not disclosed</t>
  </si>
  <si>
    <t>Argentina, Australia, Austria, Belgium, Brazil, Cambodia, Canada, Chile, China, Colombia, Ecuador, Ethiopia, Germany, Guyana, Hungary, India, Indonesia, Japan, Kazakhstan, Korea, Luxembourg, Malaysia, Mongolia, Myanmar, Namibia, Peru, Portugal, Taiwan, Un | Myanmar, Cambodia, Malaysia, Kazakhstan, Portugal, Austria, Mongolia, Luxembourg, Brazil, Guyana, Korea, Republic of, Chile, Laos, Colombia, Ecuador, Argentina, Hungary, Japan, India, Canada, Belgium, Namibia, Taiwan, Peru, Ethiopia, Germany, Russian Fede | Myanmar, Cambodia, Malaysia, Kazakhstan, Portugal, Mongolia, Austria, Luxembourg, Guyana, Brazil, Korea, Republic of, Chile, Laos, Ecuador, Colombia, Argentina, Hungary, Japan, India, Canada, Belgium, Namibia, Taiwan, Peru, Ethiopia, Germany, Russian Fede | Indonesia | Not disclosed per LBMA | Australia, Indonesia, India, Canada, Japan, Chile, Peru, China, United States, Argentina, Austria, Brazil, Guyana, Malaysia, Namibia, Mongolia, Portugal, Kazakhstan, Korea, Belgium, Cambodia, Colombia, Ecuador, Hungary, Luxembourg, Myanmar, Germany, Ethio | Excludes Covered Countries and CAHRA | AUSTRALIA | Myanmar, Cambodia, Malaysia, Kazakhstan, Portugal, Mongolia, Austria, Luxembourg, Guyana, Korea, Republic of, Brazil, Chile, Laos, Colombia, Ecuador, Argentina, Hungary, Japan, India, Canada, Belgium, Namibia, Taiwan, Peru, Ethiopia, Germany, Russian Fede | Myanmar, Cambodia, Malaysia, Kazakhstan, Portugal, Austria, Mongolia, Luxembourg, Guyana, Brazil, Korea, Republic of, Chile, Laos, Ecuador, Colombia, Argentina, Hungary, Japan, India, Canada, Belgium, Namibia, Taiwan, Peru, Germany, Ethiopia, Russian Fede | Australia, Brazil, China, Indonesia, Malaysia, Myanmar, Peru, Russian Federation, Spain, United Kingdom, Viet Nam | INDONESIA | Myanmar, Cambodia, Malaysia, Kazakhstan, Portugal, Austria, Mongolia, Luxembourg, Brazil, Korea, Republic of, Guyana, Chile, Laos, Ecuador, Colombia, Argentina, Hungary, Japan, India, Canada, Belgium, Namibia, Taiwan, Peru, Germany, Ethiopia, Russian Fede | Australia | Myanmar, Cambodia, Malaysia, Kazakhstan, Portugal, Mongolia, Austria, Luxembourg, Korea, Republic of, Guyana, Brazil, Chile, Laos, Ecuador, Colombia, Argentina, Hungary, Japan, India, Canada, Belgium, Namibia, Taiwan, Peru, Germany, Ethiopia, Russian Fede</t>
  </si>
  <si>
    <t>Not disclosed by supplier</t>
  </si>
  <si>
    <t>Argentina, Austria, Belgium, Brazil, Cambodia, Canada, Chile, Colombia, Ecuador, Ethiopia, Germany, Guyana, Hungary, India, Japan, Kazakhstan, Korea, Luxembourg, Malaysia, Mongolia, Myanmar, Namibia, Peru, Portugal, Taiwan | Myanmar, Cambodia, Malaysia, Kazakhstan, Portugal, Mongolia, Austria, Luxembourg, Brazil, Guyana, Korea, Republic of, Chile, Laos, Ecuador, Colombia, Argentina, Hungary, Japan, India, Canada, Belgium, Namibia, Taiwan, Peru, Ethiopia, Germany, Russian Fede | Not disclosed per LBMA | Due diligence results pending | Myanmar, Cambodia, Malaysia, Kazakhstan, Portugal, Mongolia, Austria, Luxembourg, Guyana, Brazil, Korea, Republic of, Chile, Laos, Ecuador, Colombia, Argentina, Hungary, Japan, India, Canada, Belgium, Namibia, Taiwan, Peru, | Myanmar, Cambodia, Malaysia, Kazakhstan, Portugal, Austria, Mongolia, Luxembourg, Brazil, Korea, Republic of, Guyana, Chile, Laos, Colombia, Ecuador, Argentina, Hungary, Japan, India, Canada, Belgium, Namibia, Taiwan, Peru, Germany, Ethiopia, Russian Fede | Argentina, Australia, Austria, Belgium, Brazil, Cambodia, Canada, Chile, China, Colombia, Djibouti, Ecuador, Egypt, Estonia, Ethiopia, France, Germany, Guyana, Hungary, India, Indonesia, Ireland, Israel, Japan, Kazakhstan, Korea, Luxembourg, Madagascar, M | Myanmar, Cambodia, Malaysia, Kazakhstan, Portugal, Austria, Mongolia, Luxembourg, Brazil, Korea, Republic of, Guyana, Chile, Laos, Ecuador, Colombia, Argentina, Hungary, Japan, India, Canada, Belgium, Namibia, Taiwan, Peru, Germany, Ethiopia, Russian Fede | INDONESIA | Argentina, Austria, Belgium, Brazil, Cambodia, Canada, Chile, Colombia, Ecuador, Ethiopia, Germany, Guyana, Hungary, India, Japan, Kazakhstan, Korea, Luxembourg, Malaysia, Mongolia, Myanmar, Namibia, Peru, Portugal, Taiwan | Due diligence results pending | Due diligence results pending | Due diligence results pending;INDONESIA;Mineral sourcing L1, Not disclosed by supplier;Myanmar, Cambodia, Malaysia, Kazakhstan, Portugal, Mongolia, Austria, Luxembourg, Brazil, Korea, Republic of, Guyana, Chile, Laos, Ecuador, Colombia, Argentina, Hungary | Myanmar, Cambodia, Malaysia, Kazakhstan, Portugal, Austria, Mongolia, Luxembourg, Guyana, Korea, Republic of, Brazil, Chile, Laos, Ecuador, Colombia, Argentina, Hungary, Japan, India, Canada, Belgium, Namibia, Taiwan, Peru, Ethiopia, Germany, Russian Fede | Myanmar, Cambodia, Malaysia, Kazakhstan, Portugal, Mongolia, Austria, Luxembourg, Korea, Republic of, Brazil, Guyana, Chile, Laos, Ecuador, Colombia, Argentina, Hungary, Japan, India, Canada, Belgium, Namibia, Taiwan, Peru, Germany, Ethiopia, Russian Fede</t>
  </si>
  <si>
    <t>From Blok Mapur-Cit, Blok Bemban Utara, Blok Kepuh Utara | 0 | RCOI confirmed as per RMI. | 0; Ore (nameless a mine) in Indonesia; Indonnesia | LR | RCOI confirmed per RMI | 0; Ore (nameless a mine) in Indonesia; Indonnesia | RCOI confirmed as per RMI. | | Blok Mapur-Cit, Blok Bemban Utara, Blok Kepuh Utara | LR | RCOI confirmed as per RMI. | Undisclosed | 0 | 0; Ore (nameless a mine) in Indonesia; Indonnesia | according to:  http://www.responsiblemineralsinitiative.org | Blok Mapur-Cit, Blok Bemban Utara, Blok Kepuh Utara | RCOI confirmed per RMI | Mapur | From Blok Mapur-Cit, Blok Bemban Utara, Blok Kepuh Utara | RCOI confirmed as per RMI | Blok Mapur-Cit, Blok Bemban Utara, Blok Kepuh Utara | Blok Mapur-Cit, Blok Bemban Utara, Blok Kepuh Utara, LR, RCOI confirmed per RMI | Tin Mine in Indonesia(No Name of | PT Mitra Stania Prima;RCOI confirmed as per RMI | Indonnesia | Recycled | Blok Mapur-Cit, Blok Bemban Utara, Blok Kepuh Utara | RCOI confirmed per CFSI. | RCOI Validated by RMI protocols | RCOI confirmed as per RMI. | From Blok Mapur-Cit, Blok Bemban Utara, Blok Kepuh Utara | 0 | RCOI confirmed as per RM | 0 | RCOI confirmed as per RMI. | RCOI confirmed per RMI | LR, From Blok Mapur-Cit, Blok Bemban Utara, Blok Kepuh Utara | RCOI confirmed as per RMI, UNKNOWN, RCOI confirmed per CFSI. | Tin Mine in Indonesia(No Name of Tin Mine) | 0, Blok Bemban Utara, Blok Mapur-Cit, Blok Mapur-Cit, Blok Bemban Utara, Blok Kepuh Utara, Blok Mapur-Cit, Blok Bemban Utara, Blok Kepuh Utara | RCOI confirmed per RMI, Blok Mapur-Cit, Blok Bemban Utara, Blok Kepuh Utara, Kab. Bangka, Kab. Bangka Tengah,</t>
  </si>
  <si>
    <t>Argentina, Austria, Belgium, Brazil, Cambodia, Canada, Chile, China, Colombia, Ecuador, Ethiopia, Germany, Guyana, Hungary, India, Indonesia, Japan, Kazakhstan, Korea, Luxembourg, Malaysia, Mexico, Mongolia, Myanmar, Namibia, Peru, Portugal, Recycled/Scra | Myanmar, Cambodia, Malaysia, Kazakhstan, Portugal, Austria, Mongolia, Luxembourg, Brazil, Guyana, Korea, Republic of, Chile, Laos, Ecuador, Colombia, Argentina, Hungary, Japan, India, Canada, Belgium, Namibia, Taiwan, Peru, Germany, Ethiopia, Russian Fede | Kab. Bangka, Indonesia/ Kab. Bangka Tengah, Indonesia | Myanmar, Cambodia, Malaysia, Kazakhstan, Portugal, Austria, Mongolia, Luxembourg, Brazil, Korea, Republic of, Guyana, Chile, Laos, Ecuador, Colombia, Argentina, Hungary, Japan, India, Canada, Belgium, Namibia, Taiwan, Peru, Ethiopia, Germany, Russian Fede | RCOI confirmed as per RMI. | Indonesia | Not disclosed per LBMA | Recycled/Scrap, Indonesia, India, Chile, Argentina, Brazil, Malaysia, Mongolia, Portugal, Colombia, Myanmar, Japan, Austria, Guyana, Cambodia, Ecuador, Hungary, Kazakhstan, Korea, Luxembourg, Peru, Canada, Belgium, Germany, Namibia, Ethiopia, Mexico, Chin | Excludes Covered Countries and CAHRA | Kepulauan Bangka Belitung | Myanmar, Cambodia, Malaysia, Kazakhstan, Portugal, Austria, Mongolia, Luxembourg, Brazil, Korea, Republic of, Guyana, Chile, Laos, Ecuador, Colombia, Argentina, Hungary, Japan, India, Canada, Belgium, Namibia, Taiwan, Peru, Germany, Ethiopia, Russian Fede | Myanmar, Cambodia, Malaysia, Kazakhstan, Portugal, Mongolia, Austria, Luxembourg, Korea, Republic of, Brazil, Guyana, Chile, Laos, Ecuador, Colombia, Argentina, Hungary, Japan, India, Canada, Belgium, Namibia, Taiwan, Peru, Ethiopia, Germany, Russian Fede | Australia, Brazil, China, Indonesia, Malaysia, Myanmar, Peru, Russian Federation, Spain, United Kingdom, Viet Nam | Indonesia, Recycled/Scrap, Chile, Mexico, Myanmar, Cambodia, Malaysia, Kazakhstan, Portugal, Mongolia, Austria, Luxembourg, Republic Of Korea, Brazil, Guyana, Laos, Colombia, Ecuador, Argentina, Hungary, Japan, India, Canada, Belgium, Namibia, China, Peru | INDONESIA | Myanmar, Cambodia, Malaysia, Kazakhstan, Portugal, Mongolia, Austria, Luxembourg, Guyana, Brazil, Korea, Republic of, Chile, Laos, Colombia, Ecuador, Argentina, Hungary, Japan, India, Canada, Belgium, Namibia, Taiwan, Peru, Germany, Ethiopia, Russian Fede | 0, Argentina, Australia, Austria, Belgium, Bolivia, Brazil, Cambodia, Canada, Chile, China, Colombia, Czech Republic, Djibouti, Ecuador, Egypt, Estonia, Ethiopia, France, Germany, Guyana, Hungary, India, Indonesia, Ireland, Israel, Ivory Coast, Japan, Kaz</t>
  </si>
  <si>
    <t>RCOI confirmed as per CFSI | Indonesia | NA | RCOI confirmed per RMI | PT Bukit Timah
Kepulauan Bangka Belitung | RCOI confirmed as per CFSI | NA | RCOI confirmed per RMI | Not disclosed by supplier | Kepulauan Bangka Belitung | RCOI confirmed per RMI. | PT Bukit Timah | RCOI confirmed per RMI | Unknown; Pangkal Pinang, Bangka Island Indonesia; RCOI confirmed per CFSI.; 188.45/065/2.03.02/2010 Location: Desa Mayang, Kec. Simpang Teritip. West Bangka 188.4/0013/Tamben/2013 Locatio | PT Bukit Timah;RCOI confirmed as per RMI | Indonesia | NA | Pangkal Pinang, Bangka Island Indonesia | RCOI Validated by RMI protocols | RCOI confirmed as per CFSI | Indonesia | NA | Divisi Permasaran PT Timah; RCOI confirmed per RMI.; Bangka; Pangkal Pinang, Bangka Island Indonesia; Pangkal Pinang | RCOI confirmed per RMI, Pangkal Pinang, Bangka Island Indonesia | RCOI confirmed as per CFSI | Indonesia | NA | Indonesia | NA | Pangkal Pinang, Bangka Island Indonesia | RCOI Validated by RMI protocols | RCOI confirmed as per CFSI | Indonesia | NA | Divisi Permasaran PT Timah; RCOI confirmed per RMI.; Bangka; Pangkal P | PT Bukit Timah</t>
  </si>
  <si>
    <t>Argentina, Austria, Belgium, Brazil, Cambodia, Canada, Chile, China, Colombia, Democratic Republic of Congo, Ecuador, Germany, Guyana, Hungary, India, Indonesia, Japan, Kazakhstan, Korea, Luxembourg, Malaysia, Mongolia, Myanmar, Namibia, Peru, Portugal, R | Recycled/Scrap, Indonesia, Korea, China, Slovakia | RCOI confirmed as per CFSI | Indonesia, Recycled/Scrap, Republic Of Korea, China, Slovakia | Recycled/Scrap, Indonesia, Korea, China, Slovakia | DRC- Congo (Kinshasa), Myanmar, Cambodia, Malaysia, Kazakh | DRC- Congo (Kinshasa), Myanmar, Cambodia, Malaysia, Kazakhstan, Portugal, Mongolia, Austria, Luxembourg, Guyana, Korea, Republic of, Brazil, Chile, Laos, Colombia, Ecuador, Argentina, Hungary, Japan, India, Canada, Belgium, Namibia, Taiwan, Peru, Ethiopia | RCOI confirmed per RMI | Indonesia | Not disclosed per LBMA | Recycled/Scrap, Indonesia, Korea, China, Slovakia | Indonesia | DRC- Congo (Kinshasa), Myanmar, Cambodia, Malaysia, Kazakhstan, Portugal, Austria, Mongolia, Luxembourg, Korea, Republic of, Guyana, Brazil, Chile, Laos, Ecuador, Colombia, Argentina, Hungary | Excludes Covered Countries and CAHRA | DRC- Congo (Kinshasa), Myanmar, Cambodia, Malaysia, Kazakhstan, Portugal, Mongolia, Austria, Luxembourg, Brazil, Korea, Republic of, Guyana, Chile, Laos, Ecuador, Colombia, Argentina, Hungary, Japan, India, Canada, Belgium, Namibia, Taiwan, Peru, Ethiopia | DRC- Congo (Kinshasa), Myanmar, Cambodia, Malaysia, Kazakhstan, Portugal, Austria, Mongolia, Luxembourg, Korea, Republic of, Guyana, Brazil, Chile, Laos, Ecuador, Colombia, Argentina, Hungary, Japan, India, Canada, Belgium, Namibia, Taiwan, Peru, Germany, | Australia, Brazil, China, Indonesia, Malaysia, Myanmar, Peru, Russian Federation, Spain, United Kingdom, Viet Nam | INDONESIA | Recycled/Scrap, Indonesia, Korea, China, Slovakia | DRC- Congo (Kinshasa), Myanmar, Cambodia, Malaysia, Kazakhstan, Portugal, Mongolia, Austria, Luxembourg, Korea, Republic of, Guyana, Brazil, Chile, Laos, Colombia, Ecuador, Argentina, Hungary, Japan, India, Canada, Belgium, Namibia, Taiwan, Peru, Ethiopia | DRC- Congo (Kinshasa), Myanmar, Cambodia, Malaysia, Kazakhstan, Portugal, Austria, Mongolia, Luxembourg, Guyana, Brazil, Korea, Republic of, Chile, Laos, Colombia, Ecuador, Argentina, Hungary, Japan, India, Canada, Belgium, Namibia, Taiwan, Peru, Germany,</t>
  </si>
  <si>
    <t>Belitung,Kepulauan Bangka Belitung</t>
  </si>
  <si>
    <t>;RECYCLED;TIN ORE; recycled or scrap | TIN ORE | ;RECYCLED;TIN ORE; recycled or scrap</t>
  </si>
  <si>
    <t>Argentina, Austria, Belgium, Brazil, Cambodia, Canada, Chile, Colombia, Ecuador, Ethiopia, Germany, Guyana, Hungary, India, Japan, Kazakhstan, Korea, Luxembourg, Malaysia, Mongolia, Myanmar, Namibia, Peru, Portugal, Taiwan | Due diligence results pending | Due diligence results pending | Myanmar, Cambodia, Malaysia, Kazakhstan, Portugal, Mongolia, Austria, Luxembourg, Korea, Republic of, Brazil, Guyana, Chile, Laos, Colombia, Ecuador, Argentina, Hungary, Japan, India, Canada, | Myanmar, Cambodia, Malaysia, Kazakhstan, Portugal, Austria, Mongolia, Luxembourg, Korea, Republic of, Brazil, Guyana, Chile, Laos, Ecuador, Colombia, Argentina, Hungary, Japan, India, Canada, Belgium, Namibia, Taiwan, Peru, Germany, Ethiopia, Russian Fede | Not disclosed per LBMA | Due diligence results pending | Myanmar, Cambodia, Malaysia, Kazakhstan, Portugal, Mongolia, Austria, Luxembourg, Brazil, Guyana, Korea, Republic of, Chile, Laos, Ecuador, Colombia, Argentina, Hungary, Japan, India, Canada, Belgium, Namibia, Taiwan, Peru, | Myanmar, Cambodia, Malaysia, Kazakhstan, Portugal, Austria, Mongolia, Luxembourg, Brazil, Guyana, Korea, Republic of, Chile, Laos, Colombia, Ecuador, Argentina, Hungary, Japan, India, Canada, Belgium, Namibia, Taiwan, Peru, Germany, Ethiopia, Russian Fede | Argentina, Australia, Austria, Belgium, Brazil, Cambodia, Canada, Chile, China, Colombia, Djibouti, Ecuador, Egypt, Estonia, Ethiopia, France, Germany, Guyana, Hungary, India, Indonesia, Ireland, Israel, Japan, Kazakhstan, Korea, Luxembourg, Madagascar, M | Myanmar, Cambodia, Malaysia, Kazakhstan, Portugal, Austria, Mongolia, Luxembourg, Korea, Republic of, Guyana, Brazil, Chile, Laos, Ecuador, Colombia, Argentina, Hungary, Japan, India, Canada, Belgium, Namibia, Taiwan, Peru, Ethiopia, Germany, Russian Fede | Myanmar, Cambodia, Malaysia, Kazakhstan, Portugal, Mongolia, Austria, Luxembourg, Brazil, Guyana, Korea, Republic of, Chile, Laos, Ecuador, Colombia, Argentina, Hungary, Japan, India, Canada, Belgium, Namibia, Taiwan, Peru, Germany, Ethiopia, Russian Fede | INDONESIA | Argentina, Austria, Belgium, Brazil, Cambodia, Canada, Chile, Colombia, Ecuador, Ethiopia, Germany, Guyana, Hungary, India, Japan, Kazakhstan, Korea, Luxembourg, Malaysia, Mongolia, Myanmar, Namibia, Peru, Portugal, Taiwan | Due diligence results pending | Due diligence results pending | CFSI Compliant;Due diligence results pending;INDONESIA;Myanmar, Cambodia, Malaysia, Kazakhstan, Portugal, Austria, Mongolia, Luxembourg, Korea, Republic of, Guyana, Brazil, Chile, Laos, Ecuador, Colombia, Argentina, Hungary, Japan, India, Canada, Belgium, | Myanmar, Cambodia, Malaysia, Kazakhstan, Portugal, Mongolia, Austria, Luxembourg, Brazil, Korea, Republic of, Guyana, Chile, Laos, Ecuador, Colombia, Argentina, Hungary, Japan, India, Canada, Belgium, Namibia, Taiwan, Peru, Germany, Ethiopia, Russian Fede | Myanmar, Cambodia, Malaysia, Kazakhstan, Portugal, Mongolia, Austria, Luxembourg, Guyana, Korea, Republic of, Brazil, Chile, Laos, Colombia, Ecuador, Argentina, Hungary, Japan, India, Canada, Belgium, Namibia, Taiwan, Peru, Germany, Ethiopia, Russian Fede</t>
  </si>
  <si>
    <t>Sungailiat,Kepulauan Bangka Belitung</t>
  </si>
  <si>
    <t>Domestic mine . Not recycle. | PT Bangka Tin Industry; BANGKA TIN; BANGAKA TIN; Domestic mine . Not recycle. | Domestic mine . Not recycle.</t>
  </si>
  <si>
    <t>Due diligence results pending | DRC- Congo (Kinshasa), Myanmar, Cambodia, Malaysia, Kazakhstan, Portugal, Austria, Mongolia, Luxembourg, Korea, Republic of, Brazil, Guyana, Chile, Laos, Colombia, Ecuador, Argentina, Hungary, Japan, India, Canada, Belgium, Namibia, Taiwan, Peru, Ethiopia | Due diligence results pending | China | INDONESIA; CHINA; UNKNOWN | TBD/Unknown, but Smelter is RMI-verified. | DRC- Congo (Kinshasa), Myanmar, Cambodia, Malaysia, Kazakhstan, Portugal, Austria, Mongolia, Luxembourg, Brazil, Korea, Republic of, Guyana, Chile, Laos, Colombia, Ecuador, Argentina, Hungary, Japan, India, Canada, Belgium, Namibia, Taiwan, Peru, Germany, | Due diligence results pending;Unknown | Due diligence results pending | DRC- Congo (Kinshasa), Myanmar, Cambodia, Malaysia, Kazakhstan, Portugal, Austria, Mongolia, Luxembourg, Korea, Republic of, Brazil, Guyana, Chile, Laos, Colombia, Ecuador, Argentina, Hungary, Japan, India, Canada, Belgium, | INDONESIA | Due diligence results pending | Due diligence results pending | DRC- Congo (Kinshasa), Myanmar, Cambodia, Malaysia, Kazakhstan, Portugal, Austria, Mongolia, Luxembourg, Korea, Republic of, Brazil, Guyana, Chile, Laos, Colombia, Ecuador, Argentina, Hungary | China</t>
  </si>
  <si>
    <t>Badau, Kepulauan Bangka Belitung</t>
  </si>
  <si>
    <t>Argentina, Australia, Austria, Brazil, Canada, China, Ethiopia, Germany, Ghana, Guyana, India, Indonesia, Japan, Malaysia, Mexico, Mongolia, Namibia, Niger, Nigeria, Peru, Portugal, Recycled/Scrap, Sierra Leone, Spain, Thailand, United States, Zimbabwe | Recycled/Scrap, China, Indonesia, Brazil | Brazil, China, Indonesia, Recycled/Scrap | RCOI confirmed as per RMI. | RCOI confirmed per RMI | Excludes Covered Countries | Brazil, China, Indonesia, Recycled/Scrap | Recycled/Scrap, China, Indonesia, Brazil | | China | Bangka, Indoessia | Not disclosed per LBMA | Recycled/Scrap, China, Indonesia, Brazil | RCOI confirmed as per RMI. | China | CHINA; UNKNOWN | NA | RCOI confirmed per RMI | Excludes Covered Countries and CAHRA | Mineral sourcing LR, Excludes Covered Countries and CAHRA | Bangka, Indoessia | Argentina | Excludes Covered Countries and CAHRA | Not Available | L1 | Argentina, Australia, Austria, Brazil, Canada, China, Ethiopia, Germany, Ghana, Guyana, India, Indonesia, Japan, Malaysia, Mexico, Mongolia, Namibia, Niger, Nigeria, Peru, Portugal, Recycled/Scrap, Sierra Leone, Spain, Thailand, Unite | Argentina, Australia, Austria, Brazil, Canada, China, Ethiopia, Germany, Ghana, Guyana, India, Indonesia, Japan, Malaysia, Mexico, Mongolia, Namibia, Niger, Nigeria, Peru, Portugal, Recycled/Scrap, Sierra Leone, Spain, Thailand, United States, Zimbabwe;Au | Brazil, China, Indonesia, Recycled/Scrap | Excludes Covered Countries | Brazil, China, Indonesia, Recycled/Scrap | China | Recycled/Scrap, China, Indonesia, Brazil | Excludes Covered Countries and CAHRA | RCOI confirmed per RMI | Brazil, China, Indonesia, | Australia, Brazil, China, Indonesia, Malaysia, Peru, Spain | INDONESIA | Argentina, Australia, Austria, Brazil, Canada, China, Ethiopia, Germany, Ghana, Guyana, India, Indonesia, Japan, Malaysia, Mexico, Mongolia, Namibia, Niger, Nigeria, Peru, Portugal, Recycled/Scrap, Sierra Leone, Spain, Thailand, United States, Zimbabwe, 0 | Argentina, Australia, Austria, Brazil, Canada, China, Ethiopia, Germany, Ghana, Guyana, India, Indonesia, Japan, Malaysia, Mexico, Mongolia, Namibia, Niger, Nigeria, Peru, Portugal, Recycled/Scrap, Sierra Leone, Spain, Thailand, United States, Zimbabwe | | Recycled/Scrap, China, Indonesia, Brazil | Brazil, China, Indonesia, Recycled/Scrap</t>
  </si>
  <si>
    <t>Lintang, Kepulauan Bangka Belitung</t>
  </si>
  <si>
    <t>PT Babel Inti Perkasa; recycled or scrap | Babel Island | L1 | RCOI confirmed as per RMI. | PT Babel Inti Perkasa
Kepulauan Bangka Belitung | Babel Island | PT Babel Inti Perkasa; recycled or scrap | PT Babel Inti Perkasa | NA | Not disclosed by supplier | Kepulauan Bangka Belitung | Babel Island | Not disclosed by supplier, RCOI confirmed as per RMI. | PT Babel Inti Perkasa | L1 | PT Babel Inti Perkasa; recycled or scrap | Babel Island | RCOI confirmed as per RMI | RCOI Validated by RMI protocols | PT Babel Inti Perkasa; recycled or scrap | Babel Island | L1 | PT Babel Inti Perkasa; recycled or scrap | 0 | RCOI confirmed as per RMI. | L1 | PT Babel Inti Perkasa; recycled or scrap | Babel Island | RCOI Validated by RMI protocols | PT Babel Inti Perkasa; recycled or scrap | Babel Island | L1 | PT Babel Inti Perkasa; recycled or scrap | Babel Island</t>
  </si>
  <si>
    <t>Argentina, Australia, Austria, Belgium, Brazil, Cambodia, Canada, Chile, China, Colombia, Djibouti, Ecuador, Ethiopia, Germany, Guyana, Hungary, India, Indonesia, Japan, Kazakhstan, Korea, Luxembourg, Malaysia, Mongolia, Myanmar, Namibia, Peru, Portugal, | Myanmar, Cambodia, Malaysia, Kazakhstan, Portugal, Mongolia, Austria, Luxembourg, Guyana, Brazil, Korea, Republic of, Chile, Laos, Ecuador, Colombia, Argentina, Hungary, Japan, India, Canada, Belgium, Namibia, Taiwan, Peru, Ethiopia, Germany, Russian Fede | Myanmar, Cambodia, Malaysia, Kazakhstan, Portugal, Austria, Mongolia, Luxembourg, Guyana, Korea, Republic of, Brazil, Chile, Laos, Colombia, Ecuador, Argentina, Hungary, Japan, India, Canada, Belgium, Namibia, Taiwan, Peru, Ethiopia, Germany, Russian Fede | Indonesia | Not disclosed per LBMA | Indonesia, India, Argentina, Austria, Brazil, Cambodia, Chile, Colombia, Ecuador, Guyana, Hungary, Japan, Kazakhstan, Korea, Luxembourg, Malaysia, Mongolia, Myanmar, Portugal, Belgium, Canada, Ethiopia, Germany, Namibia, Peru, China, Australia, Djibouti, | Excludes Covered Countries and CAHRA | Myanmar, Cambodia, Malaysia, Kazakhstan, Portugal, Austria, Mongolia, Luxembourg, Brazil, Korea, Republic of, Guyana, Chile, Laos, Ecuador, Colombia, Argentina, Hungary, Japan, India, Canada, Belgium, Namibia, Taiwan, Peru, Ethiopia, Germany, Russian Fede | Myanmar, Cambodia, Malaysia, Kazakhstan, Portugal, Austria, Mongolia, Luxembourg, Brazil, Korea, Republic of, Guyana, Chile, Laos, Colombia, Ecuador, Argentina, Hungary, Japan, India, Canada, Belgium, Namibia, Taiwan, Peru, Germany, Ethiopia, Russian Fede | Australia, Brazil, China, Indonesia, Malaysia, Myanmar, Peru, Russian Federation, Spain, United Kingdom, Viet Nam | INDONESIA | Myanmar, Cambodia, Malaysia, Kazakhstan, Portugal, Mongolia, Austria, Luxembourg, Brazil, Guyana, Korea, Republic of, Chile, Laos, Colombia, Ecuador, Argentina, Hungary, Japan, India, Canada, Belgium, Namibia, Taiwan, Peru, Ethiopia, Germany, Russian Fede | Myanmar, Cambodia, Malaysia, Kazakhstan, Portugal, Mongolia, Austria, Luxembourg, Korea, Republic of, Brazil, Guyana, Chile, Laos, Ecuador, Colombia, Argentina, Hungary, Japan, India, Canada, Belgium, Namibia, Taiwan, Peru, Ethiopia, Germany, Russian Fede</t>
  </si>
  <si>
    <t>Sungailiat, Bangka | 0 | RCOI confirmed as per RMI. | RCOI confirmed per RMI.; PT Artha Cipta Langgeng | LR | RCOI confirmed per RMI | RCOI confirmed per RMI.; (Offshore) Penyusuk Luar, Penyusuk Dalam, Simping &amp; (Onshore) Batu Rusa.; PT Artha Cipta Langge | LR | RCOI confirmed as per RMI. | (Offshore) Penyusuk
Luar, Penyusuk Dalam,
Simping &amp; (Onshore)
Batu Rusa. | PT Artha Cipta Langgeng | 0 | RCOI confirmed per RMI.; (Offshore) Penyusuk Luar, Penyusuk Dalam, Simping &amp; (Onshore) Batu Rusa.; PT Artha Cipta Langgen | (Offshore) Penyusuk
Luar, Penyusuk Dalam,
Simping &amp; (Onshore)
Batu Rusa. | Sungailiat, Bangka | RCOI confirmed as per RMI | RCOI confirmed per RMI. | (Offshore) Penyusuk
Luar, Penyusuk Dalam,
Simping &amp;amp; (Onshore)
Batu Rusa., LR, Not disclosed by supplier, RCOI confirmed per RMI | Sungailiat, Bangka | RCOI confirmed as per RMI | (Offshore) Penyusuk Luar, Penyusuk Dalam, Simping &amp; (Onshore) Batu Rusa.;PT Artha Cipta Langgeng;RCOI confirmed as per RMI | RCOI confirmed per CFSI. | RCOI Validated by RMI protocols | RCOI confirmed as per RMI. | Sungailiat, Bangka | 0 | RCOI confirmed as per RMI. | RCOI confirmed per RMI.; PT Artha Cipta Langgeng | LR | RCOI confirmed per RMI | RCOI confirmed per RMI.; (Offs | 0 | RCOI confirmed as per RMI. | RCOI confirmed per RMI | LR | (Offshore) Penyusuk
Luar, Penyusuk Dalam,
Simping &amp; (Onshore)
Batu Rusa., Sungailiat, Bangka | RCOI confirmed as per RMI, RCOI confirmed per CFSI. | Sungailiat, Bangka | RCOI confirmed as per RMI | Not disclosed by supplier | UNITED STATES OF AMERICA | Sungailiat, Bangka | RCOI confirmed as per CFSI | Pitinga Mine | RCOI confirmed per CFSI. | PT Artha Cipta Langgeng | Pitinga Mine | Not disclosed by s | (Offshore) Penyusuk Luar, Penyusuk Dalam,
Simping &amp;amp; (Onshore) Batu Rusa., (Offshore) Penyusuk, Luar, Penyusuk Dalam, Simping &amp;amp; (Onshore) Batu Rusa., 0, Batu Rusa. Sungailiat, Pt Artha Cipta Langge, Recycled/Scrap, Pt Artha Cipta Langgeng, Simping,</t>
  </si>
  <si>
    <t>Argentina, Austria, Belgium, Brazil, Cambodia, Canada, Chile, China, Colombia, Ecuador, Ethiopia, Germany, Guyana, Hungary, India, Indonesia, Japan, Kazakhstan, Korea, Luxembourg, Malaysia, Mongolia, Myanmar, Namibia, Niger, Peru, Portugal, Recycled/Scrap | Myanmar, Cambodia, Malaysia, Kazakhstan, Portugal, Mongolia, Austria, Luxembourg, Guyana, Brazil, Korea, Republic of, Chile, Laos, Colombia, Ecuador, Argentina, Hungary, Japan, India, Canada, Belgium, Namibia, Taiwan, Peru, Germany, Ethiopia, Russian Fede | Indonesia | RCOI confirmed as per RMI. | Not disclosed per LBMA | Recycled/Scrap, India, Indonesia, Brazil, Argentina, Malaysia, Mongolia, Portugal, Colombia, Myanmar, Germany, Peru, Austria, Guyana, Cambodia, Chile, Ecuador, Hungary, Kazakhstan, Korea, Luxembourg, Japan, Canada, Namibia, Ethiopia, Belgium, China, Niger | Excludes Covered Countries and CAHRA | Myanmar, Cambodia, Malaysia, Kazakhstan, Portugal, Austria, Mongolia, Luxembourg, Brazil, Guyana, Korea, Republic of, Chile, Laos, Colombia, Ecuador, Argentina, Hungary, Japan, India, Canada, Belgium, Namibia, Taiwan, Peru, Germany, Ethiopia, Russian Fede | Myanmar, Cambodia, Malaysia, Kazakhstan, Portugal, Austria, Mongolia, Luxembourg, Brazil, Guyana, Korea, Republic of, Chile, Laos, Ecuador, Colombia, Argentina, Hungary, Japan, India, Canada, Belgium, Namibia, Taiwan, Peru, Ethiopia, Germany, Russian Fede | Australia, Brazil, China, Indonesia, Malaysia, Myanmar, Peru, Russian Federation, Spain, United Kingdom, Viet Nam | Indonesia, Myanmar, Cambodia, Malaysia, Kazakhstan, Portugal, Mongolia, Austria, Luxembourg, Republic Of Korea, Guyana, Brazil, Chile, Laos, Colombia, Ecuador, Argentina, Hungary, Japan, India, Canada, Belgium, Namibia, China, Peru, Germany, Ethiopia, Rus | INDONESIA | Myanmar, Cambodia, Malaysia, Kazakhstan, Portugal, Mongolia, Austria, Luxembourg, Korea, Republic of, Guyana, Brazil, Chile, Laos, Colombia, Ecuador, Argentina, Hungary, Japan, India, Canada, Belgium, Namibia, Taiwan, Peru, Germany, Ethiopia, Russian Fede | 0, Argentina, Australia, Austria, Belgium, Bolivia, Cambodia, Canada, Chile, China, Colombia, Czech Republic, Djibouti, Ecuador, Egypt, Estonia, Ethiopia, France, Germany, Guyana, Hungary, India, Indonesia, Ireland, Israel, Ivory Coast, Japan, Kazakhstan, | Myanmar, Cambodia, Malaysia, Kazakhstan, Portugal, Mongolia, Austria, Luxembourg, Guyana, Korea, Republic of, Brazil, Chile, Laos, Colombia, Ecuador, Argentina, Hungary, Japan, India, Canada, Belgium, Namibia, Taiwan, Peru, Ethiopia, Germany, Russian Fede</t>
  </si>
  <si>
    <t>Oruro, Oruro</t>
  </si>
  <si>
    <t>Pacuni Chico (Reg.-No. 26961) - operated by Cooperativa Minera Pacuni Chico Ltda | 0 | Pacuni Chico (Reg.-No. 26961) - operated by Cooperativa Minera Pacuni Chico Ltda | RCOI confirmed as per RMI. | Bolivia  State owned &amp; Private Mines | LR | RCOI confirm | LR | RCOI confirmed as per RMI | RCOI confirmed as per RMI. | 0 | Bolivia  State owned &amp; Private Mines | according to:  http://www.responsiblemineralsinitiative.org | NA | Nondisclosure | RCOI confirmed per RMI | Not disclosed by supplier | Pacuni Chico (Reg.-No. 26961) - operated by Cooperativa Minera Pacuni Chico Ltda | From Bolivia  State owned &amp; Private Mines | RCOI confirmed as per RMI | Pacuni Chico (Reg.-No. 26961) - operated by Cooperativa Minera Pacuni Chico Ltda | Recycled | LR, Not disclosed by supplier, RCOI confirmed as per CFSI, RCOI confirmed as per RMI, RCO | OMSA;RCOI confirmed as per RMI | RCOI confirmed as per RMI | Pacuni Chico (Reg.-No. 26961) - operated by Cooperativa Minera Pacuni Chico Ltda | RCOI confirmed as per RMI | Bolivia | Bolivia  State owned &amp; Private Mines | RCOI confirmed as per CFSI | RCOI Validated by RMI protocols | RCOI | Recycled | 0 | RCOI confirmed as per RMI. | RCOI confirmed per RMI | LR | RCOI confirmed as per RMI, From Bolivia  State owned &amp; Private Mines | RCOI confirmed as per RMI | Pacuni Chico (Reg.-No. 26961) - operated by Cooperativa Minera Pacuni Chico Ltda, RCOI confir | 0 | Pacuni Chico (Reg.-No. 26961) - operated by Cooperativa Minera Pacuni Chico Ltda | RCOI confirmed as per RMI. | Bolivia  State owned &amp; Private Mines | LR | RCOI confirmed per RMI | Bolivia  State owned &amp; Private Mines | RCOI confirmed as per RMI | RCO | RCOI confirmed as per RMI</t>
  </si>
  <si>
    <t>Argentina, Austria, Belgium, Bolivia (Plurinational State of), Brazil, Cambodia, Canada, Chile, China, Colombia, Democratic Republic of Congo, Ecuador, Ethiopia, Guyana, Hungary, India, Indonesia, Japan, Kazakhstan, Korea, Luxembourg, Malaysia, Mongolia, | La Paz, Inquisivi Province, Quime Bolivia | DRC- Congo (Kinshasa), Myanmar, Cambodia, Malaysia, Kazakhstan, Portugal, Mongolia, Austria, Luxembourg, Guyana, Brazil, Korea, Republic of, Chile, Laos, Colombia, Ecuador, Argentina, Hungary, Japan, India, Cana | DRC- Congo (Kinshasa), Myanmar, Cambodia, Malaysia, Kazakhstan, Portugal, Mongolia, Austria, Luxembourg, Korea, Republic of, Brazil, Guyana, Chile, Laos, Colombia, Ecuador, Argentina, Hungary, Japan, India, Canada, Belgium, Namibia, Taiwan, Peru, Ethiopia | RCOI confirmed as per RMI. | Not disclosed per LBMA | Recycled/Scrap, Indonesia, China, India, Brazil, Malaysia, Peru, Canada, Mongolia, Portugal, Myanmar, Argentina, Colombia, Austria, Cambodia, Kazakhstan, Korea, Luxembourg, Guyana, Japan, Democratic Republic of Congo, Chile, Namibia, Belgium, Ecuador, Hun | Excludes Covered Countries and CAHRA | La Paz, Inquisivi Province, Quime Bolivia | DRC- Congo (Kinshasa), Myanmar, Cambodia, Malaysia, Kazakhstan, Portugal, Austria, Mongolia, Luxembourg, Brazil, Guyana, Korea, Republic of, Chile, Laos, Ecuador, Colombia, Argentina, Hungary, Japan, India, Canada, Belgium, Namibia, Taiwan, Peru, Germany, | DRC- Congo (Kinshasa), Myanmar, Cambodia, Malaysia, Kazakhstan, Portugal, Mongolia, Austria, Luxembourg, Korea, Republic of, Guyana, Brazil, Chile, Laos, Colombia, Ecuador, Argentina, Hungary, Japan, India, Canada, Belgium, Namibia, Taiwan, Peru, Ethiopia | Australia, Bolivia (Plurinational State of), Brazil, China, Indonesia, Malaysia, Myanmar, Peru, Russian Federation, Spain, United Kingdom, Viet Nam | Recycled | Bolivia, Indonesia, China, Recycled/Scrap | BOLIVIA (PLURINATIONAL STATE OF) | Argentina, Austria, Belgium, Bolivia (Plurinational State of), Brazil, Cambodia, Canada, Chile, China, Colombia, Democratic Republic of Congo, Ecuador, Ethiopia, Guyana, Hungary, India, Indonesia, Japan, Kazakhstan, Korea, Luxembourg, Malaysia, Mongolia,, | RCOI confirmed as per RMI | DRC- Congo (Kinshasa), Myanmar, Cambodia, Malaysia, Kazakhstan, Portugal, Austria, Mongolia, Luxembourg, Korea, Republic of, Guyana, Brazil, Chile, Laos, Colombia, Ecuador, Argentina, Hungary, Japan, India, Canada, Belgium, Namibia, Taiwan, Peru, Germany, | DRC- Congo (Kinshasa), Myanmar, Cambodia, Malaysia, Kazakhstan, Portugal, Mongolia, Austria, Luxembourg, Korea, Republic of, Brazil, Guyana, Chile, Laos, Ecuador, Colombia, Argentina, Hungary, Japan, India, Canada, Belgium, Namibia, Taiwan, Peru, Ethiopia</t>
  </si>
  <si>
    <t>Nongkham Sriracha,Chon Buri</t>
  </si>
  <si>
    <t>Recycled, scrap | 0 | Recyled/Scrap | R/S | Recycled, Scrap | Recyled/Scrap | Recycled, Scrap | Recyled/Scrap | Recycled, Scrap | RCOI confirmed per RMI | Recycled, scrap | Recycled/Scrap | R/S, RCOI confirmed per RMI, Recycled, Scrap | Recycled, Scrap | Recycled | Recycled/Scrap | not available | UNITED STATES OF AMERICA | Recycled, Scrap | Recycled/Scrap | Recycled | Recycled, scrap | Recycled, scrap | RC | RCOI Validated by RMI protocols | Recyled/Scrap | Recycled, scrap | 0 | Recyled/Scrap | R/S | Recycled, Scrap | Recyled/Scrap | Recycled, Scrap | R/S | Recycled, scrap | Recycled/Scrap, Recycled, Scrap | Recyled/Scrap | RCOI confirmed per RMI | R/S | Recycled, scrap | 0 | Recyled/Scrap | R/S | Recycled, Scrap | Recyled/Scrap | Recycled, Scrap | RCOI Validated by RMI protocols | Recyled/Scrap | Recycled, scrap | 0 | Recyled/Scrap | R/S | Recycled, Scrap | Recyled/Scrap | Recycled, Scrap | R/S | Recycled, Scrap | Recycled | Recycled/Scrap | not available | UNITED STATES OF AMERICA | Recycled, Scrap | Recycled/Scrap | Recycled | Recycled, scrap | Recycled, scrap | 0, NA, No information, RCOI confirmed per RMI, Recycled, Scrap, Recycled, scrap | Recycled/Scrap, Recyled/Scrap, Sourced from Mines/Recyale/Scrap | RCOI confirmed per RMI | Recycled, Scrap, THAILAND, UNITED STATES OF AMERICA | Recycled, Scrap | Recycled |</t>
  </si>
  <si>
    <t>Andorra, Australia, Bolivia (Plurinational State of), Brazil, Chile, China, Eritrea, Germany, India, Japan, Namibia, Netherlands, Peru, Philippines, Recycled/Scrap, Thailand, United States, Viet Nam | Netherlands, China, Philippines, Thailand | Recycled/Scrap, Thailand, China, Netherlands, Philippines, Brazil, United States | R/S | Recycled/Scrap Only | the DRC or an adjoining country(covered countries) | 0 | Thailand, China, DRC or an adjoining countr | Netherlands, China, Philippines, Thailand | Not disclosed per LBMA | Recycled/Scrap, Thailand, China, Netherlands, Philippines, Brazil, United States | Recyled/Scrap | Recycled, Scrap | Netherlands, China, Philippines, Thailand | THAILAND; UNKNOWN | sales@omthai.co.th | Recycled | the DRC or an adjoining country(covered co | Recycled/Scrap Only | R/S | Recycled/Scrap | Netherlands, Philippines, China, Thailand | the DRC or an adjoining country(covered countries) | Not Available | Pinthong Industrial Estate, 789/101 Moo 1, Nongkoh-Laemchabang Road, Nongkham, Sriracha, Chonburi 20230, Thailand | Rec | Andorra, Australia, Bolivia (Plurinational State of), Brazil, Chile, China, Eritrea, Germany, India, Japan, Namibia, Netherlands, Peru, Philippines, Recycled/Scrap, Thailand, United States, Viet Nam;Australia, Brazil, Chile, China, Germany, India, Japan, | R/S | Recycled | Recyled/Scrap | Thailand, China, DRC or an adjoining country (Covered Countries), Recycled/Scrap, DRC or an adjoining country (Covered Countries), Netherlands, Philippines, USA, Vietnam, Brazil | Recycled/Scrap Only | Thailand, China, DRC | Australia, Brazil, Chile, China, Germany, India, Japan, Netherlands, Peru, Philippines, Recycled/Scrap, Thailand, United States of America | Thailand, China, DRC or an adjoining country (Covered Countries), Recycled/Scrap, DRC or an adjoining country (Covered Countries), Netherlands, Philippines, USA, Vietnam, Brazil | THAILAND | Andorra, Australia, Bolivia (Plurinational State of), Brazil, Chile, China, Eritrea, Germany, India, Japan, Namibia, Netherlands, Peru, Philippines, Recycled/Scrap, Thailand, United States, Viet Nam, R/S | Recycled/Scrap | Netherlands, Philippines, China, | Andorra, Australia, Bolivia (Plurinational State of), Brazil, Chile, China, Eritrea, Germany, India, Japan, Namibia, Netherlands, Peru, Philippines, Recycled/Scrap, Thailand, United States, Viet Nam | Recycled/Scrap, Thailand, China, Netherlands, Philippi | Recycled/Scrap, Thailand, China, Netherlands, Philippines, Brazil, United States | Andorra, Australia, Bolivia (Plurinational State of), Brazil, Chile, China, Eritrea, Germany, India, Japan, Namibia, Netherlands, Peru, Philippines, Recycled/Scrap, Thailand, United States, Viet Nam, CID001314, DRC, Andorra, Australia, Bolivia, Brazil, Ch | Netherlands, Philippines, China, Thailand</t>
  </si>
  <si>
    <t>Indonesia, Kazakhstan, Peru, Philippines, Recycled/Scrap, Russian Federation, United States | Russian Federation, United States, Philippines, Kazakhstan, Peru | Not disclosed per LBMA | Recycled/Scrap, Indonesia | Russian Federation, United States, Philippines, Kazakhstan, Peru | Indonesia, Kazakhstan, Peru, Philippines, Recycled/Scrap, Russian Federation, United States | Indonesia, Russia, Recycled/Scrap | Indonesia, Kazakhstan, Peru, Philippines, Recycled/Scrap, Russian Federation, United States | Recycled/Scrap, Indonesia | Russian Federation, United States, Philippines, Kazakhstan, Peru | Does not source from DRC or covered countries, Includes Covered Co | Indonesia, Kazakhstan, Peru, Philippines, Recycled/Scrap, Russian Federation, United States;Russian Federation, United States, Philippines, Kazakhstan, Peru;Unknown | Indonesia, Russia, Recycled/Scrap | Russian Federation, United States, Philippines, Kazakhstan, Peru | Recycled/Scrap, Indonesia | Includes Covered Countries and CAHRA | Indonesia, Russia, Recycled/Scrap | Recycled/Scrap, Indonesia | Russian Federation, U | RUSSIAN FEDERATION | Indonesia, Russia, Recycled/Scrap | Indonesia, Kazakhstan, Peru, Philippines, Recycled/Scrap, Russian Federation, United States | Recycled/Scrap, Indonesia | Indonesia, Russia, Recycled/Scrap | Recycled/Scrap, Indonesia | Russian Federation, United States, Philippines, Kazakhstan, Peru | Re | Recycled/Scrap, Indonesia</t>
  </si>
  <si>
    <t>Ganzhou, Jiangxi Sheng</t>
  </si>
  <si>
    <t>Recycled, Scrap and mines | 0 | Some are recycled/scrap sourced but not all. | L1, R/S | RCOI confirmed per RMI | Some are recycled/scrap sourced but not all. | Recycled scrap material | Some are recycled/scrap sourced but not all. | 0 | Some are recycled or scrap sourced but not all. | NA | Recycled scrap material | RCOI confirmed per RMI | RCOI confirmed as per RMI | Recycled or scrap, and mining not disclosed by supplier | Recycled, Scrap and mines | Some are recycled or scrap sourced but not all | L1, R/S, RCOI confirmed per RMI, Recycled scrap material, Some are recycled or scrap sourced but not all. | Some are recycled or scrap sourced but not all | CHINA | not available | RCOI Validated by RMI protocols | Some are recycled/scrap sourced but not all. | Recycled, Scrap and mines | 0 | Some are recycled/scrap sourced but not all. | L1, R/S | RCOI confirmed per RMI | Some are recycled/scrap sourced but not all. | Recycled scra | Recycled, Scrap and mines | Some are recycled or scrap sourced but not all, Some are recycled or scrap sourced but not all | Some are recycled/scrap sourced but not all. | Recycled scrap material | RCOI confirmed per RMI | L1, R/S | Recycled scrap material | Recycled, Scrap and mines | 0 | Some are recycled/scrap sourced but not all. | L1, R/S | RCOI confirmed per RMI | Some are recycled/scrap sourced but not all. | Recycled scrap material | Recycled scrap material | RCOI Validated b | Some are recycled or scrap sourced but not all | CHINA | not available | Recycled, Scrap and mines | not available | Recycled, Scrap and mines | Recycled, Scrap and mines, not disclosed by supplier</t>
  </si>
  <si>
    <t>Argentina, Austria, Belgium, Brazil, Cambodia, Canada, Chile, China, Colombia, Ecuador, Ethiopia, Germany, Guyana, Hungary, India, Japan, Kazakhstan, Korea, Luxembourg, Malaysia, Mongolia, Myanmar, Namibia, Peru, Portugal, Recycled/Scrap, Russian Federati | Russian Federation, China, Bolivia, Portugal | Recycled/Scrap, China, Portugal, Japan, Kazakhstan, Brazil, Colombia, Malaysia, Mongolia, Myanmar, India, Argentina, Austria, Chile, Ecuador, Cambodia, Canada, Guyana, Hungary, Korea, Luxembourg, Ethiopia, Pe | Russian Federation, China, Bolivia, Portugal | Not disclosed per LBMA | Recycled/Scrap, China, Portugal, Japan, Kazakhstan, Brazil, Colombia, Malaysia, Mongolia, Myanmar, India, Argentina, Austria, Chile, Ecuador, Cambodia, Canada, Guyana, Hungary, Korea, Luxembourg, Ethiopia, Peru, Namibia, Belgium, Germany, Thailand, United | Excludes Covered Countries and CAHRA | L1, R/S | Some are recycled or scrap sourced but not all | Not Available | Excludes Covered Countries | Nan Kang Industrial Park, Ganzhou, Jiangxi Province, China, 341413 | Argentina, Austria, Belgium, Brazil, Cambodia, Canada, Chile, China, Colombia, Ecu | Argentina, Australia, Austria, Belgium, Brazil, Canada, Chile, China, Colombia, Egypt, France, Germany, Hungary, India, Indonesia, Ireland, Israel, Japan, Luxembourg, Malaysia, Myanmar, Netherlands, Nigeria, Peru, Portugal, Recycled/Scrap, Russian Federat | L1, R/S | Some are recycled/scrap sourced but not all. | Myanmar, Cambodia, Malaysia, Kazakhstan, Portugal, Austria, Mongolia, Luxembourg, Republic Of Korea, Brazil, Guyana, Chile, Laos, Ecuador, Colombia, Argentina, Hungary, Japan, India, Canada, Belgium | Myanmar, Cambodia, Malaysia, Kazakhstan, Portugal, Austria, Mongolia, Luxembourg, Republic Of Korea, Brazil, Guyana, Chile, Laos, Ecuador, Colombia, Argentina, Hungary, Japan, India, Canada, Belgium, Namibia, China, Peru, Germany, Ethiopia, Russia, Vietna | CHINA</t>
  </si>
  <si>
    <t>Tokyo,Tokyo</t>
  </si>
  <si>
    <t>Recycled, scrap | 0 | Recyled/Scrap | BANGAKA TIN; PT.TIMAH | R/S | Recycled, Scrap | BANGAKA TIN; PT.TIMAH | Recyled/Scrap | recycled | O.M. Manufacturing Philippines, Inc. | Recycled | Recycled scrap material | RCOI confirmed per RMI | Recycled scrap material | Recyled/Scrap | Recaycled, Scrap | 0 | Recycled, Scrap | Recycled | BANGAKA TIN; PT.TIMAH | スクラップ | RCOI confirmed per RMI | BANGAKA TIN | RCOI confirmed as per RMI | Recycled, scrap | Recycled/Scrap | Recycled scrap material | R/S, RCOI confirmed per RMI, Recaycled, Scrap , Recycled, Recycled scrap material, Recycled, Scrap, scrap, Tin | BANGAKA TIN, RCOI confirmed per RMI, Recaycled, Scrap , Recycled, Recycled, Scrap | Mitsubishi Materials Corporation;スクラップ | recycled | Recycled | RCOI Validated by RMI protocols | Recyled/Scrap | Recycled scrap material | Recycled, scrap | 0 | Recyled/Scrap | BANGAKA TIN; PT.TIMAH | R/S | Recycled, Scrap | BANGAKA TIN; PT.TIMAH | Recyled/Scrap | recycled | O.M. Manufacturing P | Recycled, scrap | Recycled/Scrap, Recycled, Scrap | Recyled/Scrap | Recycled | RCOI confirmed per RMI | R/S | Recaycled, Scrap, 0 | Recycled, scrap | 0 | Recyled/Scrap | BANGAKA TIN; PT.TIMAH | R/S | Recycled, Scrap | BANGAKA TIN; PT.TIMAH | Recyled/Scrap | recycled | O.M. Manufacturing Philippines, Inc. | Recycled | recycled | Recycled | RCOI Validated by RMI protocols | Recyled/Scra | 0, Bangaka Tin, PT. Timah, and recycled/scrap, Each mine in each country of origin., JAPAN, No information, O.M. Manufacturing Philippines, Recycled/Scrap, Huckleberry Mine, Copper Mountain Mine, Los Pelambres Mine, Bangaka Tin, Batu Hijau Mine, Escondida</t>
  </si>
  <si>
    <t>Angola, Argentina, Australia, Austria, Brazil, Cambodia, Canada, Chile, China, Colombia, Congo, Democratic Republic of Congo, Ecuador, Guinea, Guyana, Hungary, India, Indonesia, Japan, Kazakhstan, Panama, Papua New Guinea, Peru, Portugal, Recycled/Scrap | Canada, Papua New Guinea, Japan, Indonesia | Recycled/Scrap, Japan, Indonesia, Guinea, Papua New Guinea, Canada, Argentina, Chile, China, Peru, Australia, Panama | R/S | Recycled/Scrap Only | JAPAN | 0 | China, Indonesia, Papua New Guinea, Australia, Arge | Recycled | Canada, Papua New Guinea, Japan, Indonesia | RCOI confirmed per RMI | RCOI confirmed as per RMI. | Recycled , Scrap | scrap | Angola, Argentina, Australia, Austria, Brazil, Cambodia, Canada, Chile, China, Colombia, Congo, Democratic Republic of Congo, Ecuador, Guinea, Guyana, Hungary, India, Indonesia, Japan, Kazakhstan, Panama, Papua New Guinea, Peru, Portugal, Recycled/Scrap | | Not disclosed per LBMA | Recycled/Scrap, Japan, Indonesia, Guinea, Papua New Guinea, Canada, Argentina, Chile, China, Peru, Australia, Panama | Recycled | Recyled/Scrap | Recycled , Scrap | 0 | Recycled, Scrap | Canada, Papua New Guinea, Japan, Indonesia | INDONESIA; JAPAN; UNKNO | Recycled/Scrap Only | Angola, Argentina, Australia, Austria, Brazil, Cambodia, Canada, Chile, China, Colombia, Congo, Democratic Republic of Congo, Ecuador, Guinea, Guyana, Hungary, India, Indonesia, Japan, Kazakhstan, Panama, Papua New Guinea, Peru, Portugal, Recycled/Scrap;A | R/S | Recycled | Recyled/Scrap | China, Indonesia, Papua New Guinea, Australia, Argentina, Chile, Peru, Canada, Recycled/Scrap, Japan | recycled | Recycled/Scrap Only | China, Indonesia, Papua New Guinea, Australia, Argentina, Chile, Peru, Canada, Recycle | Argentina, Australia, Austria, Belgium, Brazil, Canada, Chile, China, Egypt, France, Germany, Hungary, India, Indonesia, Ireland, Israel, Japan, Luxembourg, Malaysia, Mexico, Morocco, Netherlands, Nigeria, Peru, Philippines, Poland, Portugal, Recycled/Scr | China, Indonesia, Papua New Guinea, Australia, Argentina, Chile, Peru, Canada, Recycled/Scrap, Japan | JAPAN | Angola, Argentina, Australia, Austria, Brazil, Cambodia, Canada, Chile, China, Colombia, Congo, Democratic Republic of Congo, Ecuador, Guinea, Guyana, Hungary, India, Indonesia, Japan, Kazakhstan, Panama, Papua New Guinea, Peru, Portugal, Recycled/Scrap, | Recycled/Scrap, Japan, Indonesia, Guinea, Papua New Guinea, Canada, Argentina, Chile, China, Peru, Australia, Panama | recycled | Recycled or Scrap</t>
  </si>
  <si>
    <t>Paracas, Ika</t>
  </si>
  <si>
    <t>San Rafael | Recycled, Scrap and mines, from San Rafel Mine, Peru | 0 | San Rafael | RCOI confirmed as per RMI. | Paracas , Ica; Funsur; Fundición Pisco; Minsur-Mine; San Rafael, Puno; RCOI confirmed as per RMI; San Rafael; Huanui Tin Mining and Colquiri | San Rafael, Puno - Peru | RCOI confirmed per RMI | San Rafael Mine | San Rafael, Puno - Peru | RCOI confirmed as per RMI. | Undisclosed | RCOI confirmed as per RMI | 0 | San Rafael Mine; Funsur; San Rafael; Huanui Tin Mining and Colquiri Tin Mining; Tin Mine located in Puno region in the eastern cordiller | San Rafael | Minsur | San Rafael Mine | Recycled, Scrap and mines, from San Rafel Mine, Peru | RCOI confirmed as per RMI | Minsurs San Rafael Mine | Recycled | Minsur | San Rafael, Puno - Peru | L1, Minsur, Minsurs San Rafael Mine, RCOI confirmed as per RMI, RCOI confirmed per RMI, San Rafael M | Minsur;RCOI confirmed as per RMI | RCOI confirmed as per RMI | San Rafael | RCOI confirmed as per RMI | Peru | San Rafael, Puno - Peru | RCOI confirmed as per CFSI | RCOI Validated by RMI protocols | RCOI confirmed as per RMI. | Recycled, Scrap and mines, from San Rafel Mine, Peru | 0 | Sa | Recycled | 0 | RCOI confirmed as per RMI. | Minsur | RCOI confirmed per RMI | L1 | RCOI confirmed as per RMI, Recycled, Scrap and mines, from San Rafel Mine, Peru | RCOI confirmed as per RMI | Minsurs San Rafael Mine, UNKNOWN, San Rafael, Puno - Peru, RCOI confirmed | Minsur | Recycled, Scrap and mines, from San Rafel Mine, Peru | 0 | San Rafael | RCOI confirmed as per RMI. | Paracas , Ica; Funsur; Fundición Pisco; Minsur-Mine; San Rafael, Puno; RCOI confirmed as per RMI; San Rafael; Huanui Tin Mining and Colquiri Tin | RCOI confirmed as per RMI | 0, Datun Tin Mine, Malage Tin Mine,Songshujiao Tin Mine, From San Rafael, Puno, Tin Mine located in Puno region in the eastern cordillera of the Andes, Huanui Tin Mining and Colquiri Tin Mining, Paracas, Recycled/Scrap, Ica, San Rafael Mine, Minsur-Mine,</t>
  </si>
  <si>
    <t>Argentina, Austria, Belgium, Brazil, Cambodia, Canada, Chile, China, Colombia, Ecuador, Ethiopia, Germany, Guyana, Hungary, India, Japan, Kazakhstan, Korea, Luxembourg, Malaysia, Mongolia, Myanmar, Namibia, Niger, Peru, Portugal, Recycled/Scrap, Taiwan, T | Puno - Peru | Myanmar, Cambodia, Malaysia, Kazakhstan, Portugal, Mongolia, Austria, Luxembourg, Korea, Republic of, Guyana, Brazil, Chile, Laos, Ecuador, Colombia, Argentina, Hungary, Japan, India, Canada, Belgium, Namibia, Taiwan, Peru, Germany, Ethiopia | Puno - Peru | Myanmar, Cambodia, Malaysia, Kazakhstan, Portugal, Mongolia, Austria, Luxembourg, Brazil, Guyana, Korea, Republic of, Chile, Laos, Colombia, Ecuador, Argentina, Hungary, Japan, India, Canada, Belgium, Namibia, Taiwan, Peru, Ethiopia, Germany, Russian Fede | RCOI confirmed per RMI | Peru | RCOI confirmed as per RMI. | Not disclosed per LBMA | Recycled/Scrap, Peru, Brazil, Malaysia, Myanmar, Colombia, Mongolia, Portugal, Argentina, Germany, Canada, Korea, Cambodia, India, Japan, Austria, Chile, Ecuador, Belgium, Guyana, Hungary, Kazakhstan, Luxembourg, Namibia, Ethiopia, China, Thailand, Niger, | Excludes Covered Countries and CAHRA | Myanmar, Cambodia, Malaysia, Kazakhstan, Portugal, Mongolia, Austria, Luxembourg, Korea, Republic of, Guyana, Brazil, Chile, Laos, Colombia, Ecuador, Argentina, Hungary, Japan, India, Canada, Belgium, Namibia, Taiwan, Peru, Ethiopia, Germany, Russian Fede | Myanmar, Cambodia, Malaysia, Kazakhstan, Portugal, Austria, Mongolia, Luxembourg, Guyana, Korea, Republic of, Brazil, Chile, Laos, Ecuador, Colombia, Argentina, Hungary, Japan, India, Canada, Belgium, Namibia, Taiwan, Peru, Germany, Ethiopia, Russian Fede | Australia, Brazil, China, Indonesia, Malaysia, Myanmar, Peru, Russian Federation, Spain, United Kingdom, Viet Nam | Recycled | Peru, China, Thailand, Malaysia, Recycled/Scrap, Myanmar, Cambodia, Kazakhstan, Portugal, Mongolia, Austria, Luxembourg, Guyana, Republic Of Korea, Brazil, Chile, Laos, Ecuador, Colombia, Argentina, Hungary, Japan, India, Canada, Belgium, Namibia, Ethiopi | PERU | RCOI confirmed as per RMI | Myanmar, Cambodia, Malaysia, Kazakhstan, Portugal, Mongolia, Austria, Luxembourg, Guyana, Korea, Republic of, Brazil, Chile, Laos, Ecuador, Colombia, Argentina, Hungary, Japan, India, Canada, Belgium, Namibia, Taiwan, Peru, Germany, Ethiopia, Russian Fede | 0, Antauta, Melgar, Puno, Peru, Argentina, Australia, Austria, Belgium, Bolivia, Brazil, Cambodia, Canada, Chile, China, Colombia, Czech Republic, Djibouti, Ecuador, Egypt, Estonia, Ethiopia, France, Germany, Guyana, Hungary, India, Indonesia, Ireland, Is | Myanmar, Cambodia, Malaysia, Kazakhstan, Portugal, Mongolia, Austria, Luxembourg, Brazil, Korea, Republic of, Guyana, Chile, Laos, Ecuador, Colombia, Argentina, Hungary, Japan, India, Canada, Belgium, Namibia, Taiwan, Peru, Ethiopia, Germany, Russian Fede</t>
  </si>
  <si>
    <t>Bairro Guarapiranga,São Paulo</t>
  </si>
  <si>
    <t>From Minerarco Pitinga | 0 | RCOI confirmed as per RMI. | From Pitinga, Minercoa Tabboca, A&amp;IR MINING; Tin Mine in Brazil; Mineração Taboca S.A. , Brazil; Pitinga; Patinga- Amazonas, Brazil | L1 | RCOI confirmed per RMI | From Pitinga, Minercoa Tabboca, A | Minercoa Tabboca | L1 | RCOI confirmed as per RMI | RCOI confirmed as per RMI. | 0 | From Pitinga, Minercoa Tabboca, A&amp;IR MINING; Tin Mine in Brazil; Mineração Taboca S.A. , Brazil; Pitinga; Bolivia  State owned &amp; Private Mines; Patinga- Amazonas, Brazil | according to:  http:// | From Minerarco Pitinga | RCOI confirmed as per RMI | Recycled | Minercoa Tabboca | L1, Minercoa Tabboca, RCOI confirmed as per CFSI, RCOI confirmed as per RMI, RCOI confirmed per RMI | RCOI confirmed as per RMI | Minercoa Tabboca, N/A, NA, RCOI confirmed | Mineracao Taboca S.A.;RCOI confirmed as per RMI | RCOI confirmed as per RMI | Minercoa Tabboca | RCOI confirmed as per CFSI | RCOI Validated by RMI protocols | RCOI confirmed as per RMI. | Pitinga | From Minerarco Pitinga | 0 | RCOI confirmed as per RMI. | From Pitinga, Minercoa Tabboca, A&amp;IR MINING; Tin | Recycled | 0 | RCOI confirmed as per RMI. | RCOI confirmed per RMI | L1 | RCOI confirmed as per RMI, From Minerarco Pitinga | RCOI confirmed as per RMI, UNKNOWN, RCOI confirmed as per CFSI, Minercoa Tabboca | Pitinga Mines | RCOI confirmed as per RMI</t>
  </si>
  <si>
    <t>Argentina, Australia, Austria, Belgium, Brazil, Cambodia, Canada, Chile, China, Colombia, Djibouti, Ecuador, Egypt, Estonia, Ethiopia, France, Germany, Guyana, Hungary, India, Indonesia, Ireland, Israel, Japan, Kazakhstan, Recycled/Scrap, Thailand | Brazil, Thailand | Recycled/Scrap, Brazil, Thailand, China, Australia, Germany, Colombia, Argentina, Indonesia, Belgium, Ireland, Japan, Ethiopia, France, India, Canada, Austria, Chile, Ecuador, Cambodia, Djibouti, Egypt, Estonia, Guyana, Hungary, Israel, | Sao Paulo Brazil | Brazil, Thailand | RCOI confirmed as per RMI | RCOI confirmed as per RMI. | Not disclosed per LBMA | Recycled/Scrap, Brazil, Thailand, China, Australia, Germany, Colombia, Argentina, Indonesia, Belgium, Ireland, Japan, Ethiopia, France, India, Canada, Austria, Chile, Ecuador, Cambodia, Djibouti, Egypt, Estonia, Guyana, Hungary, Israel, Kazakhstan | RCOI | Excludes Covered Countries and CAHRA | L1 | RCOI confirmed as per RMI | Brazil, Thailand | Not Available | Excludes Covered Countries | Estrada dos Romeiros, Km 49, Bairro Guarapiranga, Pirapora do Bom Jesus City, São Paulo State, Brazil | Recycled | Argentina, Australia, Austria, Belgium, Bra | Araras, Sao Paulo, Brazil;Argentina, Australia, Austria, Belgium, Brazil, Cambodia, Canada, Chile, China, Colombia, Djibouti, Ecuador, Egypt, Estonia, Ethiopia, France, Germany, Guyana, Hungary, India, Indonesia, Ireland, Israel, Japan, Kazakhstan, Recycl | Brazil | L1 | RCOI confirmed as per RMI | RCOI confirmed as per RMI. | Brazil, Thailand, China, Argentina, Australia, Austria, Belgium, Bolivia, Cambodia, Canada, Chile, Colombia, Ivory Coast, Czech Republic, Djibouti, Ecuador, Egypt, Estonia, Ethiopia, F | Australia, Brazil, China, Colombia, Indonesia | Recycled | Brazil, Thailand, China, Argentina, Australia, Austria, Belgium, Bolivia, Cambodia, Canada, Chile, Colombia, Ivory Coast, Czech Republic, Djibouti, Ecuador, Egypt, Estonia, Ethiopia, France, Germany, Guyana, Hungary, India, Indonesia, Ireland, Israel, Jap | BRAZIL | Argentina, Australia, Austria, Belgium, Brazil, Cambodia, Canada, Chile, China, Colombia, Djibouti, Ecuador, Egypt, Estonia, Ethiopia, France, Germany, Guyana, Hungary, India, Indonesia, Ireland, Israel, Japan, Kazakhstan, Recycled/Scrap, Thailand, 0 | RC | Brasil | Argentina, Australia, Austria, Belgium, Brazil, Cambodia, Canada, Chile, China, Colombia, Djibouti, Ecuador, Egypt, Estonia, Ethiopia, France, Germany, Guyana, Hungary, India, Indonesia, Ireland, Israel, Japan, Kazakhstan, Recycled/Scrap, Thailand | Recyc | Recycled/Scrap, Brazil, Thailand, China, Australia, Germany, Colombia, Argentina, Indonesia, Belgium, Ireland, Japan, Ethiopia, France, India, Canada, Austria, Chile, Ecuador, Cambodia, Djibouti, Egypt, Estonia, Guyana, Hungary, Israel, Kazakhstan | Brazil</t>
  </si>
  <si>
    <t>Twinsburg, Ohio</t>
  </si>
  <si>
    <t>Recycled, Scrap and mines | 0 | Some are recyled/scrap sourced but not all. | LR, R/S | RCOI confirmed per RMI | Some are recycled/scrap sourced but not all. | Recycled scrap material | Recycled scrap material | Some are recyled/scrap sourced but not all. | 0 | Some are recycled or scrap sourced but not all. | RCOI confirmed per RMI | Recycled or scrap, and mining not disclosed by supplier | Recycled, Scrap and mines | Some are recycled or scrap sourced but not all | Recycled scrap material | LR, R/S, RCOI confirmed per RMI, Recycled scrap material, Some are recycled or scrap sourced but not all. | RCOI confirmed per RMI, Recycled scrap mater | RCOI confirmed as per RMI | RCOI Validated by RMI protocols | Some are recycled/scrap sourced but not all. | Recycled scrap material | Recycled, Scrap and mines | 0 | Some are recyled/scrap sourced but not all. | LR, R/S | RCOI confirmed per RMI | Some are recycled/scrap sourced but | Recycled, Scrap and mines | Some are recycled or scrap sourced but not all, Some are recycled or scrap sourced but not all | Some are recyled/scrap sourced but not all. | RCOI confirmed per RMI | LR, R/S, 0 | Recycled, Scrap and mines | 0 | Some are recyled/scrap sourced but not all. | LR, R/S | RCOI confirmed per RMI | Some are recycled/scrap sourced but not all. | RCOI Validated by RMI protocols | Some are recycled/scrap sourced but not all. | Recycled scrap | 0, CANADA | Some are recycled or scrap sourced but not all. | Recycled, Scrap | Some are recycled or scrap sourced but not all | not available | CANADA | Some are recycled or scrap sourced but not all. | Some are recycled or scrap sourced but not all | Re</t>
  </si>
  <si>
    <t>Argentina, Austria, Belgium, Brazil, Cambodia, Canada, Chile, Colombia, Ecuador, Eritrea, Ethiopia, Guyana, Hungary, India, Japan, Kazakhstan, Korea, Luxembourg, Malaysia, Mongolia, Myanmar, Namibia, Peru, Portugal, Recycled/Scrap, Taiwan, United States | United States | Recycled/Scrap, United States | L1, R/S | Excludes Covered Countries | the DRC or an adjoining country(covered countries) | 0 | USA, Recycled/Scrap | Some are recyled/scrap sourced but not all. | China, Republic Of Korea, Japan, Recycled/S | Recycled | United States | Recycled scrap material | Not disclosed per LBMA | Recycled/Scrap, United States | Recycled | Some are recyled/scrap sourced but not all. | 0 | Some are recycled or scrap sourced but not all. | Recycled scrap material | United States | UNITED STATES; UNKNOWN | Recycled or Scrap | the DRC or an adjoining c | Excludes Covered Countries and CAHRA | L1, R/S | Some are recycled or scrap sourced but not all | United States | the DRC or an adjoining country(covered countries) | Not Available | 2368 East Enterprise Parkway, Twinsburg, OH 44087 | Excludes Covered Countries | Argentina, Austria, Belgium, B | Argentina, Austria, Belgium, Brazil, Cambodia, Canada, Chile, Colombia, Ecuador, Eritrea, Ethiopia, Guyana, Hungary, India, Japan, Kazakhstan, Korea, Luxembourg, Malaysia, Mongolia, Myanmar, Namibia, Peru, Portugal, Recycled/Scrap, Taiwan, United States;A | L1, R/S | Some are recycled/scrap sourced but not all. | USA, Recycled/Scrap | Excludes Covered Countries | USA, Recycled/Scrap | United States | Recycled/Scrap, United States | RCOI Validated by RMI protocols | Recycled | Excludes Covered Countries and C | Argentina, Austria, Belgium, Brazil, Canada, Chile, China, Hungary, India, Japan, Luxembourg, Malaysia, Myanmar, Peru, Portugal, Recycled/Scrap, United States of America | USA, Recycled/Scrap | UNITED STATES OF AMERICA | Argentina, Austria, Belgium, Brazil, Cambodia, Canada, Chile, Colombia, Ecuador, Eritrea, Ethiopia, Guyana, Hungary, India, Japan, Kazakhstan, Korea, Luxembourg, Malaysia, Mongolia, Myanmar, Namibia, Peru, Portugal, Recycled/Scrap, Taiwan, United States, | Argentina, Austria, Belgium, Brazil, Cambodia, Canada, Chile, Colombia, Ecuador, Eritrea, Ethiopia, Guyana, Hungary, India, Japan, Kazakhstan, Korea, Luxembourg, Malaysia, Mongolia, Myanmar, Namibia, Peru, Portugal, Recycled/Scrap, Taiwan, United States | | Recycled/Scrap, United States | Recycled or Scrap</t>
  </si>
  <si>
    <t>Butterworth, Pulau Pinang</t>
  </si>
  <si>
    <t>VARIOUS | Rwanda | From Minsur Mining,Rahman Hydraulic Tin Sdn. Bhd. | Nondisclosure | 0 | recycled or scrap | Some are recycled/scrap, covered countries and DRC sourced but not all. | NO; Information not provided by smelter; owened by Malaysia Smelting C | owened by Malaysia Smelting Corporation Berhad | L1, HR, CC, DRC, R/S | Please refer to iTSCi for list of mines covering the Great Lakes region. | Some are recycled/scrap, covered countries and DRC sourced but not all. | RCOI confirmed as per RMI | Undisclosed | 0 | Some are recycled, scrap, covered countries or DRC sourced b | VARIOUS | Malaysia Smelting Corporation Berhad | The Great Lakes Mine.
Please refer to iTSCi for list of mines. | From Minsur Mining,Rahman Hydraulic Tin Sdn. Bhd. | Some are recycled, scrap, covered countries or DRC sourced but not all. | Recycled | RCOI confirmed per RMI. | owened by Malaysia Smelting Corporation Berhad | L1, CC, DRC, R/S, owened by Malaysia Smelti | Malaysia Smelting Corporation (MSC);owened by Malaysia Smelting Corporation Berhad;RCOI confirmed as per RMI | RCOI confirmed as per RMI | VARIOUS | RCOI confirmed as per RMI
owened by Malaysia Smelting Corporation Berhad | Rahman Hydraulic Tin | owened by Malaysia Smelting Corporation Berhad | RCOI confirmed as per CFSI | RCOI Validated by RMI protocols | Some ar | Recycled | From Minsur Mining,Rahman Hydraulic Tin Sdn. Bhd. | Some are recycled, scrap, covered countries or DRC sourced but not all., Some are recycled, scrap, covered countries or DRC sourced but not all | Some are recycled/scrap, covered countries and DRC source | From Minsur Mining,Rahman Hydraulic Tin Sdn. Bhd. | Nondisclosure | 0 | recycled or scrap | Some are recycled/scrap, covered countries and DRC sourced but not all. | NO; Information not provided by smelter; owened by Malaysia Smelting Corporation Berhad; | RAHMAN HYDRAULIC TIN SDN BHD</t>
  </si>
  <si>
    <t>Ãland Islands, Angola, Argentina, Australia, Austria, Belgium, Brazil, Burundi, Cambodia, China, Colombia, Congo, Democratic Republic of Congo, Ecuador, Guyana, Hungary, India, Indonesia, Kazakhstan, Korea, Luxembourg, Malaysia, Mongolia, Mozambique, Myan | DRC, RWANDA, NIGERIA, AUSTRALIA, MALAYSIA, BRAZIL, | DRC- Congo (Kinshasa), Myanmar, Angola, Cambodia, Malaysia, Kazakhstan, Austria, Mongolia, Mozambique, Luxembourg, Korea, Republic of, Guyana, Laos, Colombia, Ecuador, Argentina, Hungary, South Sudan, T | MALAYSIA | DRC- Congo (Kinshasa), Myanmar, Angola, Cambodia, Malaysia, Kazakhstan, Mongolia, Austria, Mozambique, Luxembourg, Guyana, Korea, Republic of, Laos, Colombia, Ecuador, Argentina, Hungary, South Sudan, Tanzania, Zambia, Congo (Brazzaville), India, Belgium, | RCOI confirmed as per RMI. | MALAYSIA, COVERED COUNTRIES, NIGERIA, USA | Not disclosed per LBMA | Recycled/Scrap, Malaysia, Burundi, Uganda, Australia, Indonesia, Myanmar, Mongolia, Korea, Kazakhstan, India, Austria, Cambodia, Luxembourg, Colombia, Argentina, Guyana, Belgium, Ecuador, Hungary, United States, Angola, China, Mozambique, Tanzania, Zambia | Includes Covered Countries and CAHRA | DRC, RWANDA, NIGERIA, AUSTRALIA, MALAYSIA, BRAZIL, | Malaysia, Australia, 
DRC, Rwanda, Nigeria,
Russia, Brazil | DRC- Congo (Kinshasa), Myanmar, Angola, Cambodia, Malaysia, Kazakhstan, Austria, Mongolia, Mozambique, Luxembourg, Guyana, Korea, Republic of, Laos, Colombia, Ecuador, Argentina, South Sudan, Hungary, Tanzania, Zambia, Congo (Brazzaville), India, Belgium, | Argentina, Australia, Austria, Belgium, Brazil, Burundi, Canada, China, Colombia, Democratic Republic of the Congo, Egypt, France, Germany, Hungary, India, Indonesia, Ireland, Israel, Luxembourg, Malaysia, Myanmar, Netherlands, Nigeria, Peru, Recycled/Scr | Recycled | Rwanda, Malaysia, China, DRC or an adjoining country (Covered Countries), Burundi, Uganda, Recycled/Scrap, Indonesia, Australia, Peru, Angola, Myanmar, Angola, Cambodia, Kazakhstan, Austria, Mongolia, Mozambique, Luxembourg, Republic Of Korea, Guyana, Lao | Malaysia.Rwanda  the southern Katanga Province of the DRC that is not within the recognised conflict areas of Eastern DRC. | DRC, Rwanda, Nigeria,Russia, Brazil,Australia, Malaysia | DRC- Congo (Kinshasa), Myanmar, Angola, Cambodia, Malaysia, Kazakhstan, Austria, Mongolia, Mozambique, Luxembourg, Korea, Republic of, Guyana, Laos, Colombia, Ecuador, Argentina, Hungary, South Sudan, Tanzania, Zambia, Congo (Brazzaville), India, Belgium, | DRC- Congo (Kinshasa), Myanmar, Angola, Cambodia, Malaysia, Kazakhstan, Austria, Mongolia, Mozambique, Luxembourg, Korea, Republic of, Guyana, Laos, Ecuador, Colombia, Argentina, South Sudan, Hungary, Tanzania, Zambia, Congo (Brazzaville), India, Belgium,</t>
  </si>
  <si>
    <t>Laibin, Guangxi Zhuangzu Zizhiqu</t>
  </si>
  <si>
    <t>Gaofeng,tongkeng | Tin Mine in Indonesia(No Name of Tim Mine) | From Liuzhou,Laibin,Guangxi | 0 | Guangxi mine | RCOI confirmed as per RMI. | laibin; owened by Malaysia Smelting Corporation Berhad; Guangxi Dachang Mine; Recycled | L1 | RCOI confirmed per | Gaofeng,tongkeng | Some are recyled/scrap sourced but not all. | / | 0 | Some are recycled or scrap sourced but not all. | laibin; owened by Malaysia Smelting Corporation Berhad; Guangxi Dachang Mine; Unknown; 南丹县大厂矿区铜坑锡矿; Recycled | according to:  http://www.responsiblemin | From Liuzhou,Laibin,Guangxi | RCOI confirmed as per RMI | Guangxi mine | Gaofeng,tongkeng | L1, RCOI confirmed per RMI, Some are recycled or scrap sourced but not all. | RECYCLED | From Myanmar, Liuzhou | From Myanmar, China, Bolivia | Not disclosed | RCO | China Tin Group Co., Ltd.;No;RCOI confirmed as per RMI | Gaofeng,tongkeng | China | Tin Mine in Indonesia(No Name of Tim Mine) | RCOI Validated by RMI protocols | RCOI confirmed as per RMI. | From Liuzhou,Laibin,Guangxi | 0 | Guangxi mine | RCOI confirmed as per RMI. | laibin; owened by Malaysia Smelting Corpor | From Liuzhou,Laibin,Guangxi | RCOI confirmed as per RMI | Guangxi mine, Some are recycled or scrap sourced but not all | Some are recyled/scrap sourced but not all. | RCOI confirmed per RMI | LR, R/S | Gaofeng,tongkeng, UNKNOWN, Tin Mine in Indonesia(No N | Tin Mine in Indonesia(No Name of Tim Mine) | From Liuzhou,Laibin,Guangxi | 0 | Guangxi mine | RCOI confirmed as per RMI. | laibin; owened by Malaysia Smelting Corporation Berhad; Guangxi Dachang Mine; Recycled | L1 | RCOI confirmed per RMI | laibin; owene | RECYCLED | From Myanmar, Liuzhou | From Myanmar, China, Bolivia | Not disclosed | RCOI confirmed as per RMI | Guangxi Hua Tin Group Limited by Share Ltd copper pit mine | RECYCLED | Guangxi Dachang Mine | recycled | INDONESIA | From Myanmar, Liuzhou | RCO</t>
  </si>
  <si>
    <t>Ãland Islands, Argentina, Australia, Bolivia (Plurinational State of), Brazil, Canada, China, Indonesia, Japan, Malaysia, Mexico, Mongolia, Myanmar, Niger, Nigeria, Peru, Portugal, Recycled/Scrap, Russian Federation, Switzerland, Thailand, United States | guangxi,china | Russian Federation, United States, China, Mexico, Switzerland, Indonesia | Recycled/Scrap, China, Indonesia, United States, Mexico, Switzerland, Malaysia, Australia, Brazil, Japan, Canada, Russian Federation | L1 | Excludes Covered Countri | guangxi,china | Russian Federation, United States, China, Mexico, Switzerland, Indonesia | Not disclosed per LBMA | Recycled/Scrap, China, Indonesia, United States, Mexico, Switzerland, Malaysia, Australia, Brazil, Japan, Canada, Russian Federation | Some are recyled/scrap sourced but not all. | / | 0 | Some are recycled or scrap sourced but not all. | Russian Federati | Excludes Covered Countries and CAHRA | L1 | RCOI confirmed as per RMI | Russian Federation, United States, China, Mexico, Switzerland, Indonesia | Not Available | Excludes Covered Countries | China | Henan Industry Zone, Xinbin District, Laibin City, GuangXi Province, China | Ãland Islands, Ar | Ãland Islands, Argentina, Australia, Bolivia (Plurinational State of), Brazil, Canada, China, Indonesia, Japan, Malaysia, Mexico, Mongolia, Myanmar, Niger, Nigeria, Peru, Portugal, Recycled/Scrap, Russian Federation, Switzerland, Thailand, United States;A | China | L1 | RCOI confirmed as per RMI. | China, Recycled/Scrap, Malaysia, Mexico, Russia, DRC or an adjoining country (Covered Countries), Switzerland, USA, Indonesia, Bolivia, Canada, Brazil, Australia, Japan | guangxi,china | Excludes Covered Countries | Argentina, Australia, Brazil, Bolivia (Plurinational State of), Canada, China, Indonesia, Japan, Malaysia, Mexico, Myanmar, Peru, Portugal, Recycled/Scrap, Russian Federation, Switzerland, Thailand, United States of America | China, Recycled/Scrap, Malaysia, Mexico, Russia, DRC or an adjoining country (Covered Countries), Switzerland, USA, Indonesia, Bolivia, Canada, Brazil, Australia, Japan | CHINA | Ãland Islands, Argentina, Australia, Bolivia (Plurinational State of), Brazil, Canada, China, Indonesia, Japan, Malaysia, Mexico, Mongolia, Myanmar, Niger, Nigeria, Peru, Portugal, Recycled/Scrap, Russian Federation, Switzerland, Thailand, United States, | Ãland Islands, Argentina, Australia, Bolivia (Plurinational State of), Brazil, Canada, China, Indonesia, Japan, Malaysia, Mexico, Mongolia, Myanmar, Niger, Nigeria, Peru, Portugal, Recycled/Scrap, Russian Federation, Switzerland, Thailand, United States | | Recycled/Scrap, China, Indonesia, United States, Mexico, Switzerland, Malaysia, Australia, Brazil, Japan, Canada, Russian Federation</t>
  </si>
  <si>
    <t>RCOI confirmed per RMI | RCOI confirmed as per RMI. | 0 | RCOI confirmed per RMI | Not disclosed by supplier | Not disclosed by supplier | RCOI confirmed as per RMI | RCOI confirmed as per RMI | not available | INDONESIA | Some are recycled or scrap sourced but not all | Some are recycled, scrap sourced but not all. | Not disclosed by supplier | Some are recycled, | Shoud validate RCOI per RMI protocols | RCOI confirmed as per RMI. | Not disclosed by supplier | 0 | RCOI confirmed as per RMI. | L1 | RCOI confirmed per RMI | RCOI confirmed as per RMI. | Gejiu &amp; Yunnan China | Gejiu &amp; Yunnan China | 0 | RCOI confirmed as per RMI. | RCOI confirmed per RMI, Not disclosed by supplier | RCOI confirmed as per RMI | Not disclosed by supplier | 0 | RCOI confirmed as per RMI. | L1 | RCOI confirmed per RMI | RCOI confirmed as per RMI. | Gejiu &amp; Yunnan China | Shoud validate RCOI per RMI protocols | RCOI confirmed as per RMI. | Not disclosed by supplier | 0 | RCOI confir | RCOI confirmed as per RMI | not available | INDONESIA | Some are recycled or scrap sourced but not all | Some are recycled, scrap sourced but not all. | Not disclosed by supplier | Some are recycled, scrap sourced but not all. | Not disclosed by supplier | Gejiu, Yunnan; Unknown; CHINA; Not disclosed by supplier; recycled, scrap;Information not available;L1;;Not disclosed by supplier;RCOI confirmed as per RMI;RCOI confirmed as per RMI.;RCOI confirmed per RMI;Unknown;Yunnan Gejiu</t>
  </si>
  <si>
    <t>Argentina, Australia, Brazil, Canada, Chile, China, Colombia, Germany, Hong Kong, Indonesia, Ireland, Japan, Malaysia, Mongolia, Myanmar, Niger, Nigeria, Peru, Portugal, Recycled/Scrap, Russian Federation, Thailand, United Kingdom, United States | China | RCOI confirmed per RMI | Argentina, Australia, Brazil, Canada, Chile, China, Colombia, Germany, Hong Kong, Indonesia, Ireland, Japan, Malaysia, Mongolia, Myanmar, Niger, Nigeria, Peru, Portugal, Recycled/Scrap, Russian Federation, Thailand, United Kingdom, United States | RCOI co | Not disclosed per LBMA | Recycled/Scrap, China, Indonesia, Brazil, Malaysia | RCOI confirmed as per RMI. | 0 | China | CHINA; UNKNOWN | Indonesia | RCOI confirmed per RMI | Excludes Covered Countries and CAHRA | Mineral sourcing LR, Excludes Covered Countries and CAHRA | Argentin | L1 | RCOI confirmed as per RMI | Not Available | Excludes Covered Countries | Ba Bao Shu Industry Park, Zha Dian Town, Gejiu City, Honghe, Yunnan Province | Argentina, Australia, Brazil, Canada, Chile, China, Colombia, Germany, Hong Kong, Indonesia, Irela | Argentina, Australia, Brazil, Canada, Chile, China, Colombia, Germany, Hong Kong, Indonesia, Ireland, Japan, Malaysia, Mongolia, Myanmar, Niger, Nigeria, Peru, Portugal, Recycled/Scrap, Russian Federation, Thailand, United Kingdom, United States;China;Unk | L1 | RCOI confirmed as per RMI. | China, Recycled/Scrap, Indonesia, Brazil, Malaysia | Excludes Covered Countries | China, Recycled/Scrap, Indonesia, Brazil, Malaysia | China | Recycled/Scrap, China, Indonesia, Brazil, Malaysia | Shoud validate RCOI per R | China, Recycled/Scrap, Indonesia, Brazil, Malaysia | CHINA | Argentina, Australia, Brazil, Canada, Chile, China, Colombia, Germany, Hong Kong, Indonesia, Ireland, Japan, Malaysia, Mongolia, Myanmar, Niger, Nigeria, Peru, Portugal, Recycled/Scrap, Russian Federation, Thailand, United Kingdom, United States, Excludes | Argentina, Australia, Brazil, Canada, Chile, China, Colombia, Germany, Hong Kong, Indonesia, Ireland, Japan, Malaysia, Mongolia, Myanmar, Niger, Nigeria, Peru, Portugal, Recycled/Scrap, Russian Federation, Thailand, United Kingdom, United States | Recycle | Recycled/Scrap, China, Indonesia, Brazil, Malaysia | CHINA;China, Recycled/Scrap, Indonesia, Brazil, Malaysia;CHINA; UNKNOWN;Conformant;Excludes Covered Countries and CAHRA;Gejiu, Yunnan, China;L1;Mineral sourcing L1 based on RMAP-RMI's RCOI data;Mineral sourcing LR, Excludes Covered Countries and CAHRA;No</t>
  </si>
  <si>
    <t>not available | 0 | RCOI confirmed as per RMI. | Yunnan Gejiu; Gejiu Zili Mining&amp;Smelting Co., Ltd. | L1 | RCOI confirmed per RMI | Yunnan Gejiu; Gejiu Zili Mining&amp;Smelting Co., Ltd. | RCOI confirmed as per RMI. | China | L1 | RCOI confirmed as per RMI. | Yunnan Gejiu; Gejiu Zili Mining&amp;Smelting Co., Ltd. | Zhou Yun | NA | RCOI confirmed per RMI | Not disclosed by supplier | not available | RCOI confirmed as per RMI | Excludes Covered Countries | L1, Not disclosed by supplier, RCOI confirmed per RMI | L1 | NA, Not disclosed by supplier, RCOI confirmed as per RMI., RCOI confirmed per RMI | Yunnan Gejiu; Gejiu Zili Mining&amp;Smelt | China | RCOI confirmed as per RMI. | not available | 0 | RCOI confirmed as per RMI. | Yunnan Gejiu; Gejiu Zili Mining&amp;Smelting Co., Ltd. | L1 | RCOI confirmed per RMI | Yunnan Gejiu; Gejiu Zili Mining&amp;Smelting Co., Ltd. | RCOI confirmed as per RMI. | Chin | 0 | RCOI confirmed as per RMI. | RCOI confirmed per RMI | L1, not available | RCOI confirmed as per RMI | Excludes Covered Countries | not available | 0 | RCOI confirmed as per RMI. | Yunnan Gejiu; Gejiu Zili Mining&amp;Smelting Co., Ltd. | L1 | RCOI confirmed per RMI | Yunnan Gejiu; Gejiu Zili Mining&amp;Smelting Co., Ltd. | RCOI confirmed as per RMI. | China | China | RCOI confirmed as per RMI | 0, CHINA, L1, N/A, No information, not available, not available | RCOI confirmed as per RMI | Excludes Covered Countries, Not disclosed by supplier, RCOI confirmed as per RMI., RCOI confirmed per RMI, Unknown, but some recycled/scrap, Yunnan Gejiu</t>
  </si>
  <si>
    <t>Australia, Bolivia (Plurinational State of), Brazil, Canada, China, Colombia, Democratic Republic of Congo, Ethiopia, France, Indonesia, Ireland, Madagascar, Malaysia, Mozambique, Myanmar, Recycled/Scrap, Russian Federation, Spain, Thailand, United States | Recycled/Scrap, China, Brazil, Indonesia, United States | L1 | Excludes Covered Countries | 0 | China, Brazil, Indonesia, Recycled/Scrap, Bolivia, USA | RCOI confirmed as per RMI. | CHINA; UNKNOWN | China, Brazil, Indonesia | RCOI confirmed per RMI | Chin | China, Brazil, Indonesia | Not disclosed per LBMA | Recycled/Scrap, China, Brazil, Indonesia, United States | Excludes Covered Countries and CAHRA | RCOI confirmed as per RMI. | China, Brazil, Indonesia | CHINA; UNKNOWN | sales@zlky.com | NA | RCOI confirmed per RMI | Mineral sourcing L1 based on RMAP-RMI' | L1 | RCOI confirmed as per RMI | Not Available | Excludes Covered Countries | Australia, Bolivia (Plurinational State of), Brazil, Canada, China, Colombia, Democratic Republic of Congo, Ethiopia, France, Indonesia, Ireland, Madagascar, Malaysia, Mozambiqu | L1 | RCOI confirmed as per RMI. | China, Brazil, Indonesia, Recycled/Scrap, Bolivia, USA | Excludes Covered Countries | China, Brazil, Indonesia, Recycled/Scrap, Bolivia, USA | China, Brazil, Indonesia | Recycled/Scrap, China, Brazil, Indonesia, United St | CHINA | Recycled/Scrap, China, Brazil, Indonesia, United States | China, Brazil, Indonesia, Recycled/Scrap, Bolivia, USA | 0, Australia, Bolivia (Plurinational State of), Brazil, Canada, China, Colombia, Democratic Republic of Congo, Ethiopia, France, Indonesia, Ireland, Madagascar, Malaysia, Mozambique, Myanmar, Recycled/Scrap, Russian Federation, Spain, Thailand, United Sta</t>
  </si>
  <si>
    <t>From Gejiu,Yunnan,Tianshui Longbo | 0 | RCOI confirmed as per RMI. | Gejiu Non-Ferrous Metal Processing Co., Ltd.; Yunnan Tin Group (Holding) Company Limited; Nandan; Not DRC; Obtained a declaration  letter form the smelter.; Concentrate Tin; Mines in Gej | Gejiu &amp; Yunnan China | RCOI confirmed per RMI | Yunnan Gejiu | Gejiu &amp; Yunnan China | RCOI confirmed as per RMI. | Concentrate Tin | 0 | Gejiu Non-Ferrous Metal Processing Co., Ltd.; Yunnan Tin Group (Holding) Company Limited; Nandan; Unknown; Not DRC; Obtained a declaration  letter form the smelter.; Concentrate Tin | From Gejiu,Yunnan,Tianshui Longbo | RCOI confirmed as per RMI | Gejiu &amp; Yunnan China | Gejiu &amp;amp; Yunnan China, Gejiu Yunnan, L1, RCOI  confimed as per RMI, RCOI confirmed per RMI | Gejiu &amp; Yunnan China | From Gejiu &amp; Yunnan China, Guangxi Laibing | 九二工业 | Gejiu Non-Ferrous Metal Processing Co., Ltd. | No "recycled" or "scrap" | Concentrate Tin | Gejiu &amp; Yunnan China | CHINA | RCOI Validated by RMI protocols | RCOI confirmed as per RMI. | From Gejiu,Yunnan,Tianshui Longbo | 0 | RCOI confirmed as per RMI. | Gejiu Non-Ferrous Metal Processing Co., Ltd.; Yunnan Tin Group (Holding) C | 0 | RCOI confirmed as per RMI. | / | RCOI confirmed per RMI | L1, From Gejiu,Yunnan,Tianshui Longbo | RCOI confirmed as per RMI, Gejiu &amp; Yunnan China | Gejiu &amp; Yunnan China | From Gejiu &amp; Yunnan China, Guangxi Laibing | 九二工业基地 | From Gejiu &amp; Yunnan China | Various mines + recycled + scrap | RCOI confirmed as per RMI | 鸡街镇老虎山冲矿井 | RECYCLED | Gejiu &amp; Yunnan China | From Pangkal Pinang, Bangka Island Indone</t>
  </si>
  <si>
    <t>Argentina, Austria, Belgium, Brazil, Cambodia, Canada, Chile, China, Colombia, Ecuador, Ethiopia, Germany, Guyana, Hungary, India, Indonesia, Japan, Kazakhstan, Korea, Luxembourg, Malaysia, Mongolia, Myanmar, Namibia, Peru, Portugal, Recycled/Scrap, Taiwa | Myanmar, Cambodia, Malaysia, Kazakhstan, Portugal, Mongolia, Austria, Luxembourg, Brazil, Guyana, Korea, Republic of, Chile, Laos, Colombia, Ecuador, Argentina, Hungary, Japan, India, Canada, Belgium, Namibia, Taiwan, Peru, Germany, Ethiopia, Russian Fede | China | Myanmar, Cambodia, Malaysia, Kazakhstan, Portugal, Austria, Mongolia, Luxembourg, Brazil, Korea, Republic of, Guyana, Chile, Laos, Ecuador, Colombia, Argentina, Hungary, Japan, India, Canada, Belgium, Namibia, Taiwan, Peru, Germany, Ethiopia, Russian Fede | RCOI confirmed per RMI | CHINA | Not disclosed per LBMA | Recycled/Scrap, China, Brazil, Colombia, Malaysia, Mongolia, Myanmar, Portugal, Argentina, Peru, Belgium, Canada, Austria, Chile, Ecuador, India, Japan, Cambodia, Guyana, Hungary, Kazakhstan, Korea, Luxembourg, Ethiopia, Namibia, Germany, Indonesia, Thail | Excludes Covered Countries and CAHRA | Myanmar, Cambodia, Malaysia, Kazakhstan, Portugal, Austria, Mongolia, Luxembourg, Brazil, Guyana, Korea, Republic of, Chile, Laos, Colombia, Ecuador, Argentina, Hungary, Japan, India, Canada, Belgium, Namibia, Taiwan, Peru, Ethiopia, Germany, Russian Fede | No "recycled" or "scrap" | Myanmar, Cambodia, Malaysia, Kazakhstan, Portugal, Austria, Mongolia, Luxembourg, Korea, Republic of, Brazil, Guyana, Chile, Laos, Colombia, Ecuador, Argentina, Hungary, Japan, India, Canada, Belgium, Namibia, Taiwan, Peru, Germany, Ethiopia, Russian Fede | Australia, Bolivia (Plurinational State of), Brazil, China, Indonesia, Malaysia, Myanmar, Peru, Russian Federation, Spain, United Kingdom, Viet Nam | Myanmar, Cambodia, Malaysia, Kazakhstan, Portugal, Mongolia, Austria, Luxembourg, Guyana, Republic Of Korea, Brazil, Chile, Laos, Ecuador, Colombia, Argentina, Hungary, Japan, India, Canada, Belgium, Namibia, China, Peru, Germany, Ethiopia, Russia, Vietna | CHINA
recycled | Myanmar, Cambodia, Malaysia, Kazakhstan, Portugal, Mongolia, Austria, Luxembourg, Brazil, Guyana, Korea, Republic of, Chile, Laos, Ecuador, Colombia, Argentina, Hungary, Japan, India, Canada, Belgium, Namibia, Taiwan, Peru, Ethiopia, Germany, Russian Fede | Myanmar, Cambodia, Malaysia, Kazakhstan, Portugal, Mongolia, Austria, Luxembourg, Guyana, Brazil, Korea, Republic of, Chile, Laos, Colombia, Ecuador, Argentina, Hungary, Japan, India, Canada, Belgium, Namibia, Taiwan, Peru, Germany, Ethiopia, Russian Fede</t>
  </si>
  <si>
    <t>Chmielów, Podkarpackie</t>
  </si>
  <si>
    <t>scrap | Not disclosed by supplier | 0 | recycled or "scrap" | RCOI confirmed as per RMI. | L1 | RCOI confirmed per RMI | Recyled, Scrap, Not disclosed by supplier | RCOI confirmed as per RMI. | recycled or "scrap" | Recycled or scrap | RCOI confirmed per RMI | Recyled, Scrap, Not disclosed by supplier | Some are recyled/scrap sourced but not all. | 0 | according to:  http://www.responsiblemineralsinitiative.org | _____ | Mr. Collin Hibbs | NA | recycled | Recyled, Scrap, Not disclosed by supplier | RCOI confirmed per RMI | Some are recycled, scrap source | scrap | recycled | Not disclosed by supplier | RCOI confirmed as per RMI | recycled or "scrap" | recycled | Recycled or scrap | L1, RCOI confirmed per RMI, Some are recycled, scrap sourced but not all. | Some are recycled or scrap sourced but not all. | Not disclosed | Some | RCOI confirmed as per RMI;recycled | recycled or "scrap" | Recycled or Scrap | Recycled or scrap | RCOI Validated by RMI protocols | RCOI confirmed as per RMI. | Not disclosed by supplier | 0 | recycled or "scrap" | RCOI confirmed as per RMI. | L1 | RCOI confirmed per RMI | Recyled, Scrap, N | Not disclosed by supplier | RCOI confirmed as per RMI | recycled or "scrap", Recycled or Scrap, Some are recycled or scrap sourced but not all | Some are recyled/scrap sourced but not all. | RCOI confirmed per RMI | LR, R/S, 0 | Not disclosed by supplier | 0 | recycled or "scrap" | RCOI confirmed as per RMI. | L1 | RCOI confirmed per RMI | Recyled, Scrap, Not disclosed by supplier | RCOI confirmed as per RMI. | recycled or "scrap" | Recycled or scrap | recycled or "scrap" | Recyc | Some are recycled or scrap sourced but not all. | Not disclosed | Some are recycled or scrap sourced but not all | Recyled, Scrap, Not disclosed by supplier | BRAZIL | Some are recycled or scrap sourced but not all. | recycled | Some are recycled or scrap</t>
  </si>
  <si>
    <t>Andorra, Australia, Bolivia (Plurinational State of), Brazil, China, Colombia, Germany, Indonesia, Ireland, Kazakhstan, Malaysia, Mongolia, Myanmar, Niger, Nigeria, Peru, Poland, Portugal, Recycled/Scrap, Russian Federation, Thailand, United Kingdom | scrap | Recycle/Scrap, China, Poland, Brazil, Australia, Bolivia, Kazakhstan, Peru, Indonesia | Recycled/Scrap, Poland, Brazil, China, Australia, Peru, Indonesia, Kazakhstan | L1 | Excludes Covered Countries | POLAND | 0 | Poland, Bolivia, Recycled/Scrap, | Recycle/Scrap, China, Brazil, Poland, Australia, Kazakhstan, Bolivia, Peru, Indonesia | RCOI confirmed per RMI | RCOI confirmed as per RMI. | RCOI confirmed as per RMI | Andorra, Australia, Bolivia (Plurinational State of), Brazil, China, Colombia, Germany, Indonesia, Ireland, Kazakhstan, Malaysia, Mongolia, Myanmar, Niger, Nigeria, Peru, Poland, Portugal, Recycled/Scrap, Russian Federation, Thailand, United Kingdom | RCO | Mineral sourcing R/S, Bolivia | Not disclosed per LBMA | Recycled/Scrap, Poland, Brazil, China, Australia, Peru, Indonesia, Kazakhstan | Some are recyled/scrap sourced but not all. | 0 | Recycle/Scrap, China, Brazil, Poland, Bolivia, Australia, Kazakhstan, Peru, Indonesia | according to:  http://www.responsible | Excludes Covered Countries and CAHRA | scrap | recycled | Recycle/Scrap, China, Brazil, Poland, Bolivia, Kazakhstan, Australia, Peru, Indonesia | Andorra, Australia, Bolivia (Plurinational State of), Brazil, China, Colombia, Germany, Indonesia, Ireland, Kazakhstan, Malaysia, Mongolia, Myanmar, Niger, Nigeria, Peru, Poland, Portugal, Recycled/Scrap, Russian Federation, Thailand, United Kingdom;Austr | Recycle/Scrap, China, Brazil, Poland, Bolivia, Australia, Kazakhstan, Peru, Indonesia | L1 | RCOI confirmed as per RMI. | Poland, Bolivia, Recycled/Scrap, China, Brazil, Australia, Kazakhstan, Peru, Indonesia | recycled or "scrap" | Excludes Covered Countries | Poland, Bolivia, Recycled/Scrap, China, Brazil, Australia, Kazakhstan, Peru, Indo | Australia, Bolivia (Plurinational State of), Brazil, China, Germany, Indonesia, Ireland, Malaysia, Myanmar, Nigeria, Peru, Poland, Portugal,  Recycled/Scrap, Russian Federation, Thailand, United Kingdom | Poland, Bolivia, Recycled/Scrap, China, Brazil, Australia, Kazakhstan, Peru, Indonesia | POLAND | Andorra, Australia, Bolivia (Plurinational State of), Brazil, China, Colombia, Germany, Indonesia, Ireland, Kazakhstan, Malaysia, Mongolia, Myanmar, Niger, Nigeria, Peru, Poland, Portugal, Recycled/Scrap, Russian Federation, Thailand, United Kingdom, L1 | | Andorra, Australia, Bolivia (Plurinational State of), Brazil, China, Colombia, Germany, Indonesia, Ireland, Kazakhstan, Malaysia, Mongolia, Myanmar, Niger, Nigeria, Peru, Poland, Portugal, Recycled/Scrap, Russian Federation, Thailand, United Kingdom | Rec | Recycled/Scrap, Poland, Brazil, China, Australia, Peru, Indonesia, Kazakhstan | Recycled</t>
  </si>
  <si>
    <t>Not disclosed by supplier | Santa Barbara tin mine | 0, No information, Not disclosed by supplier, Unknown, Unknown, but some recycled/scrap</t>
  </si>
  <si>
    <t>Brazil, Recycled/Scrap, Taiwan | Brazil, Taiwan | Brazil | DRC or an adjoining country (Covered Countries), Myanmar, Angola, Cambodia, Malaysia, Kazakhstan, Portugal, Mongolia, Austria, Luxembourg, Guyana, Brazil, Republic Of Korea, Chile, Laos, Colombia, Ecuador, Argentina, Hungary, Sou | Taiwan, Brazil | Not disclosed per LBMA | Brazil, Taiwan | Excludes Covered Countries and CAHRA | Taiwan, Brazil | Brazil, Recycled/Scrap, Taiwan | Brazil | From Brazil and Taiwan | Excludes Covered Countries and CAHRA | UNKNOWN; BRAZIL | Excludes Covered Countries and CAHRA | Brazil, Recycled/Scrap, Taiwan | Brazil, Taiwan | Brazil, Brazil, Taiwan, Does not source from DRC or covered countries, Excludes Covered Countries and CAHRA, Unknown | Taiwan, Brazil | Brazil, Does not source from D | Ariquemes, Rondonia, Brazil;Brazil;Brazil, Recycled/Scrap, Taiwan;LR;Taiwan, Brazil | Brazil | Taiwan, Brazil | Brazil, Taiwan | Excludes Covered Countries and CAHRA | Does not source from DRC or covered countries | Brazil | DRC or an adjoining country (Covered Countries), Myanmar, Angola, Cambodia, Malaysia, Kazakhstan, Portugal, Mongolia | Brazil | BRAZIL | Brazil, Recycled/Scrap, Taiwan, Excludes Covered Countries and CAHRA | Brazil, Recycled/Scrap, Taiwan | Brazil, Taiwan | Brazil | DRC or an adjoining country (Covered Countries), Myanmar, Angola, Cambodia, Malaysia, Kazakhstan, Portugal, Mongolia, Austria, Luxembourg, Guyana, Brazil, Republic Of Korea, Chile, Laos, Colombia, | Brazil, Taiwan | Brazil, Brazil, Recycled/Scrap, Taiwan, Brazil, Taiwan, Brazil, Taiwan, Recycled/Scrap, India, Indonesia, Australia, Austria, Canada, Chile, China, France, Germany, Japan, Malaysia, Mongolia, Peru, Singapore, Switzerland, Thailand, United States, Angola,</t>
  </si>
  <si>
    <t>Bolivia  State owned &amp; Private Mines | 0 | Bolivia  State owned &amp; Private Mines | RCOI confirmed as per RMI. | L1 | RCOI confirmed per RMI | EM Vinto; Bolivia  State owned Mine &amp; Private Mines; Vinto; Bolivia  State owned &amp; Private Mines; unknown | RCOI c | RCOI confirmed per RMI | RCOI confirmed as per RMI. | 0 | EM Vinto; Bolivia  State owned Mine &amp; Private Mines; Vinto; Bolivia  State owned &amp; Private Mines; unknown | according to:  http://www.responsiblemineralsinitiative.org | NA | RCOI confirmed per RMI | Not disclosed by suppl | Bolivia  State owned &amp; Private Mines | Not disclosed by supplier | RCOI confirmed as per RMI | Bolivia  State owned &amp; Private Mines | L1, Not disclosed by supplier, RCOI confirmed per RMI | From Bolivia  State owned &amp; Private Mines | Bolivia  State owned &amp; Private Mines | RCOI confirmed as per | Empresa Metalúrgica Vinto;RCOI confirmed as per RMI | Bolivia  State owned &amp; Private Mines | Bolivia | Bolivia  State owned &amp; Private Mines | RCOI Validated by RMI protocols | RCOI confirmed as per RMI. | 0 | Bolivia  State owned &amp; Private Mines | RCOI confirmed as per RMI. | L1 | RCOI confirmed per RMI | EM | 0 | RCOI confirmed as per RMI. | RCOI confirmed per RMI | L1, Not disclosed by supplier | RCOI confirmed as per RMI | Bolivia  State owned &amp; Private Mines | 0 | Bolivia  State owned &amp; Private Mines | RCOI confirmed as per RMI. | L1 | RCOI confirmed per RMI | EM Vinto; Bolivia  State owned Mine &amp; Private Mines; Vinto; Bolivia  State owned &amp; Private Mines; unknown | RCOI confirmed as per RMI. | Bolivia  State o | From Bolivia  State owned &amp; Private Mines | Bolivia  State owned &amp; Private Mines | RCOI confirmed as per RMI | From Bolivia  State owned &amp; Private Mines | VIET NAM | RCOI confirmed as per CFSI | RCOI confirmed per CFSI. | Bolivia  State owned &amp; Private Mi</t>
  </si>
  <si>
    <t>Argentina, Austria, Belgium, Bolivia (Plurinational State of), Brazil, Cambodia, Canada, Chile, China, Colombia, Congo, Democratic Republic of Congo, Ecuador, Guyana, Hungary, India, Indonesia, Ireland, Japan, Kazakhstan, Korea, Luxembourg, Malaysia, Mong | Bolivia | DRC- Congo (Kinshasa), Myanmar, Cambodia, Malaysia, Kazakhstan, Portugal, Mongolia, Austria, Luxembourg, Brazil, Guyana, Korea, Republic of, Chile, Laos, Colombia, Ecuador, Argentina, Hungary, Japan, Congo (Brazzaville), India, Canada, Belgium, | DRC- Congo (Kinshasa), Myanmar, Cambodia, Malaysia, Kazakhstan, Portugal, Mongolia, Austria, Luxembourg, Brazil, Korea, Republic of, Guyana, Chile, Laos, Colombia, Ecuador, Argentina, Hungary, Japan, Congo (Brazzaville), India, Canada, Belgium, Namibia, T | RCOI confirmed per RMI | Not disclosed per LBMA | Recycled/Scrap, Malaysia, Mongolia, Myanmar, Portugal, Brazil, Austria, Cambodia, Guyana, Kazakhstan, Korea, Luxembourg, Colombia, Chile, Argentina, Canada, Ecuador, Namibia, Japan, India, Hungary, Belgium, Peru, Indonesia, China, Ireland, Niger, Nigeria, | Excludes Covered Countries and CAHRA | Bolivia | DRC- Congo (Kinshasa), Myanmar, Cambodia, Malaysia, Kazakhstan, Portugal, Austria, Mongolia, Luxembourg, Korea, Republic of, Brazil, Guyana, Chile, Laos, Colombia, Ecuador, Argentina, Hungary, Japan, Congo (Brazzaville), India, Canada, Belgium, Namibia, T | DRC- Congo (Kinshasa), Myanmar, Cambodia, Malaysia, Kazakhstan, Portugal, Austria, Mongolia, Luxembourg, Brazil, Guyana, Korea, Republic of, Chile, Laos, Ecuador, Colombia, Argentina, Hungary, Japan, Congo (Brazzaville), India, Canada, Belgium, Namibia, T | Australia, Bolivia (Plurinational State of), Brazil, China, Indonesia, Malaysia, Myanmar, Peru, Russian Federation, Spain, United Kingdom, Viet Nam | Bolivia, Brazil, China, Canada, Indonesia, Malaysia, Peru, Recycled/Scrap, DRC or an adjoining country (Covered Countries), Myanmar, Cambodia, Kazakhstan, Portugal, Austria, Mongolia, Luxembourg, Guyana, Republic Of Korea, Chile, Laos, Colombia, Ecuador, | BOLIVIA (PLURINATIONAL STATE OF) | DRC- Congo (Kinshasa), Myanmar, Cambodia, Malaysia, Kazakhstan, Portugal, Mongolia, Austria, Luxembourg, Brazil, Guyana, Korea, Republic of, Chile, Laos, Ecuador, Colombia, Argentina, Hungary, Japan, Congo (Brazzaville), India, Canada, Belgium, Namibia, T | DRC- Congo (Kinshasa), Myanmar, Cambodia, Malaysia, Kazakhstan, Portugal, Austria, Mongolia, Luxembourg, Korea, Republic of, Brazil, Guyana, Chile, Laos, Ecuador, Colombia, Argentina, Hungary, Japan, Congo (Brazzaville), India, Canada, Belgium, Namibia, T</t>
  </si>
  <si>
    <t>Recycled, Scrap and mines | 0 | Recyled/Scrap | R/S | Recycled, Scrap | Not disclosed by supplier | Recyled/Scrap | recycled | Recycled, Scrap | RCOI confirmed per RMI | Not disclosed by supplier | Recyled/Scrap | Recaycled, Scrap | recycled | 0 | Recycled, Scrap | Recycled | スクラップ | NA | Nondisclosure | Not disclosed by supplier | RCOI confirmed per RMI | Scrap | Recycled, Scrap and mines | Recycled/Scrap | Recycled/Scrap Only | R/S, RCOI confirmed per RMI, Recaycled, Scrap, Recycled, Recycled, Scrap | recycled | RCOI confirmed per RMI, Recaycled, Scrap, Recycled, Recycled, Scrap, Recyled/Scrap, scrap | RCOI confi | スクラップ | recycled | RCOI Validated by RMI protocols | Recyled/Scrap | Recycled, Scrap and mines | 0 | Recyled/Scrap | R/S | Recycled, Scrap | Not disclosed by supplier | Recyled/Scrap | recycled | Recycled, Scrap | 0 | Recycled, Scrap and mines | Recycled/Scrap | Recycled/Scrap Only, Recycled, Scrap | Recyled/Scrap | Recycled | RCOI confirmed per RMI | R/S | Recaycled, Scrap, 0 | Recycled, Scrap and mines | 0 | Recyled/Scrap | R/S | Recycled, Scrap | Not disclosed by supplier | Recyled/Scrap | recycled | Recycled, Scrap | recycled | RCOI Validated by RMI protocols | Recyled/Scrap | Recycled, Scrap and mines | 0 | Recyled/Scrap | R | recycled | 0, Huckleberry, JAPAN, Mines From Huckleberry and Recycled/Scrap, No information, RCOI confirmed per RMI, Recaycled, Scrap, Recycled, recycled | INDONESIA | Not disclosed by supplier | RCOI confirmed as per RMI | RCOI confirmed as per CFSI | recycled | No</t>
  </si>
  <si>
    <t>Argentina, Austria, Belgium, Brazil, Cambodia, Canada, Chile, Colombia, Ecuador, Ethiopia, Germany, Guyana, Hungary, India, Japan, Kazakhstan, Korea, Luxembourg, Malaysia, Mongolia, Myanmar, Namibia, Panama, Peru, Portugal, Recycled/Scrap, Taiwan | No known country of origin | Recycled/Scrap, Japan | R/S | Recycled/Scrap Only | 0 | Recycled/Scrap | Recyled/Scrap | Recycled/Scrap, Canada, Japan, Australia, Mexico | Recycled/Scrap | Recycled/Scrap, Japan | Mineral sourcing L1, Not disclosed by supplie | No known country of origin | RCOI confirmed per RMI | Recycled , Scrap | Argentina, Austria, Belgium, Brazil, Cambodia, Canada, Chile, Colombia, Ecuador, Ethiopia, Germany, Guyana, Hungary, India, Japan, Kazakhstan, Korea, Luxembourg, Malaysia, Mongolia, Myanmar, Namibia, Panama, Peru, Portugal, Recycled/Scrap, Taiwan | RCOI c | Mineral sourcing L1, Not disclosed by supplier | Not disclosed per LBMA | Recycled/Scrap, Japan | Recyled/Scrap | Recycled , Scrap | recycled | 0 | Recycled, Scrap | No known country of origin | Recycled or Scrap | Recycled | スクラップ | NA | Nondisclosure | Mineral sourcing L1, Not disclosed by supplier | RCOI confirmed per RMI | | Recycled/Scrap Only | R/S | Recycled/Scrap | No known country of origin | Not Available | 60-1 Otarube, Kosaka-machi, Kazuno-gun, Akita 017-0202 Japan | Recycled/Scrap Only | Argentina, Austria, Belgium, Brazil, Cambodia, Canada, Chile, Colombia, Ecuador, Ethiopia, Germany, Gu | Argentina, Austria, Belgium, Brazil, Cambodia, Canada, Chile, Colombia, Ecuador, Ethiopia, Germany, Guyana, Hungary, India, Japan, Kazakhstan, Korea, Luxembourg, Malaysia, Mongolia, Myanmar, Namibia, Panama, Peru, Portugal, Recycled/Scrap, Taiwan;Argentin | R/S | Recycled | Recyled/Scrap | Recycled/Scrap | recycled | Recycled/Scrap Only | Recycled/Scrap | No known country of origin | Recycled/Scrap, Japan | Yes | RCOI Validated by RMI protocols | RCOI confirmed per RMI | Recycled , Scrap | Recycled/Scrap Onl | Argentina, Austria, Belgium, Brazil, Canada, Chile, Germany, Hungary, India, Japan, Luxembourg, Malaysia, Peru, Portugal, Recycled/Scrap | JAPAN | Argentina, Austria, Belgium, Brazil, Cambodia, Canada, Chile, Colombia, Ecuador, Ethiopia, Germany, Guyana, Hungary, India, Japan, Kazakhstan, Korea, Luxembourg, Malaysia, Mongolia, Myanmar, Namibia, Panama, Peru, Portugal, Recycled/Scrap, Taiwan, R/S | R | Argentina, Austria, Belgium, Brazil, Cambodia, Canada, Chile, Colombia, Ecuador, Ethiopia, Germany, Guyana, Hungary, India, Japan, Kazakhstan, Korea, Luxembourg, Malaysia, Mongolia, Myanmar, Namibia, Panama, Peru, Portugal, Recycled/Scrap, Taiwan | Recycl | Recycled/Scrap, Japan | Recycled/Scrap | Argentina, Austria, Belgium, Brazil, Cambodia, Canada, Chile, Colombia, Ecuador, Ethiopia, Germany, Guyana, Hungary, India, Japan, Kazakhstan, Korea, Luxembourg, Malaysia, Mongolia, Myanmar, Namibia, Panama, Peru, Portugal, Recycled/Scrap, Taiwan, Canada, | Recycled or Scrap</t>
  </si>
  <si>
    <t>Pangkalan Baru,Kepulauan Bangka Belitung</t>
  </si>
  <si>
    <t>Bangka - Belitung Isaland; TIN ORE from mining concession in Bangka Belitung Province | Tin mine in Bangka Island | Not disclosed by supplier</t>
  </si>
  <si>
    <t>Due diligence results pending | Myanmar, Cambodia, Malaysia, Kazakhstan, Portugal, Mongolia, Austria, Luxembourg, Korea, Republic of, Guyana, Brazil, Chile, Laos, Colombia, Ecuador, Argentina, Hungary, Japan, India, Canada, Belgium, Namibia, Taiwan, Peru, Ethiopia, Germany, Russian Fede | Not disclosed per LBMA | Due diligence results pending | Mineral sourcing not disclosed per RMI | Myanmar, Cambodia, Malaysia, Kazakhstan, Portugal, Austria, Mongolia, Luxembourg, Korea, Republic of, Guyana, Brazil, Chile, Laos, Colombia, Ecuador, Argentina, Hungary, Japan, India | Myanmar, Cambodia, Malaysia, Kazakhstan, Portugal, Austria, Mongolia, Luxembourg, Korea, Republic of, Brazil, Guyana, Chile, Laos, Ecuador, Colombia, Argentina, Hungary, Japan, India, Canada, Belgium, Namibia, Taiwan, Peru, Ethiopia, Germany, Russian Fede | Due diligence results pending;Indonesia;LR;Pangkalan Baru, Bangka Belitung, Indonesia | Due diligence results pending | INDONESIA; UNKNOWN | Myanmar, Cambodia, Malaysia, Kazakhstan, Portugal, Mongolia, Austria, Luxembourg, Korea, Republic of, Guyana, Brazil, Chile, Laos, Colombia, Ecuador, Argentina, Hungary, Japan, India, Canada, Belgium, N | Indonesia | INDONESIA | Due diligence results pending | Due diligence results pending | INDONESIA; UNKNOWN | Myanmar, Cambodia, Malaysia, Kazakhstan, Portugal, Mongolia, Austria, Luxembourg, Korea, Republic of, Guyana, Brazil, Chile, Laos, Colombia, Ecuador, Argentina, Hungary, | Mineral sourcing not disclosed per RMI</t>
  </si>
  <si>
    <t>Pemali, Kepulauan Bangka Belitung</t>
  </si>
  <si>
    <t>NA | Not disclosed by supplier | Not disclosed | RCOI confirmed as per RMI | Not disclosed by supplier | CHINA | RCOI confirmed as per CFSI | Not disclosed | RCOI confirmed as per RMI</t>
  </si>
  <si>
    <t>Argentina, Australia, Austria, Belgium, Brazil, Cambodia, Canada, Chile, China, Colombia, Djibouti, Ecuador, Ethiopia, Germany, Guyana, Hungary, India, Indonesia, Japan, Kazakhstan, Korea, Luxembourg, Malaysia, Mongolia, Myanmar, Namibia, Peru, Portugal, | Indonesia, India, Argentina, Austria, Brazil, Cambodia, Canada, Chile, Colombia, Ecuador, Guyana, Hungary, Japan, Kazakhstan, Korea, Luxembourg, Malaysia, Mongolia, Myanmar, Portugal, Belgium, Ethiopia, Germany, Namibia, Peru, China, Australia, Djibouti, | Myanmar, Cambodia, Malaysia, Kazakhstan, Portugal, Austria, Mongolia, Luxembourg, Korea, Republic of, Brazil, Guyana, Chile, Laos, Ecuador, Colombia, Argentina, Hungary, Japan, India, Canada, Belgium, Namibia, Taiwan, Peru, Germany, Ethiopia, Russian Fede | Not disclosed per LBMA | Excludes Covered Countries and CAHRA | Myanmar, Cambodia, Malaysia, Kazakhstan, Portugal, Mongolia, Austria, Luxembourg, Guyana, Korea, Republic of, Brazil, Chile, Laos, Ecuador, Colombia, Argentina, Hungary, Japan, India, Canada, Belgium, Namibia, Taiwan, Peru, Germany, Ethiopia, Russian Fede | Myanmar, Cambodia, Malaysia, Kazakhstan, Portugal, Austria, Mongolia, Luxembourg, Korea, Republic of, Guyana, Brazil, Chile, Laos, Colombia, Ecuador, Argentina, Hungary, Japan, India, Canada, Belgium, Namibia, Taiwan, Peru, Ethiopia, Germany, Russian Fede | Myanmar, Cambodia, Malaysia, Kazakhstan, Portugal, Austria, Mongolia, Luxembourg, Korea, Republic of, Guyana, Brazil, Chile, Laos, Ecuador, Colombia, Argentina, Hungary, Japan, India, Canada, Belgium, Namibia, Taiwan, Peru, Ethiopia, Germany, Russian Fede | Australia, Bolivia (Plurinational State of), Brazil, China, Indonesia, Malaysia, Myanmar, Peru, Russian Federation, Spain, Viet Nam | INDONESIA | Argentina, Australia, Austria, Belgium, Brazil, Cambodia, Canada, Chile, China, Colombia, Djibouti, Ecuador, Ethiopia, Germany, Guyana, Hungary, India, Indonesia, Japan, Kazakhstan, Korea, Luxembourg, Malaysia, Mongolia, Myanmar, Namibia, Peru, Portugal,, | Not disclosed | L1 | Myanmar, Cambodia, Malaysia, Kazakhstan, Portugal, Austria, Mongolia, Luxembourg, Guyana, Korea, Republic of, Brazil, Chile, Laos, Ecuador, Colombia, Argentina, Hungary, Japan, India, Canada, Belgium, Namibia, Taiwan, Peru, Germany, E | Myanmar, Cambodia, Malaysia, Kazakhstan, Portugal, Austria, Mongolia, Luxembourg, Brazil, Korea, Republic of, Guyana, Chile, Laos, Ecuador, Colombia, Argentina, Hungary, Japan, India, Canada, Belgium, Namibia, Taiwan, Peru, Germany, Ethiopia, Russian Fede | Myanmar, Cambodia, Malaysia, Kazakhstan, Portugal, Austria, Mongolia, Luxembourg, Guyana, Korea, Republic of, Brazil, Chile, Laos, Ecuador, Colombia, Argentina, Hungary, Japan, India, Canada, Belgium, Namibia, Taiwan, Peru, Germany, Ethiopia, Russian Fede</t>
  </si>
  <si>
    <t>Altoona, Pennsylvania</t>
  </si>
  <si>
    <t>Recycled, Scrap and mines | 0 | Some are recycled/scrap sourced but not all. | Recycled | LR, R/S | RCOI confirmed per RMI | Some are recycled or scrap sourced but not all. | Recycled | Some are recycled/scrap sourced but not all. | Recycled, Scrap | RCOI confirmed per RMI | Some are recycled or scrap sourced but not all. | Some are recyled/scrap sourced but not all. | 0 | Some are recycled, scrap, covered countries or DRC sourced but not all. | Recycled | according to:  http://www.responsiblemineralsinitiative.org | Steef Nuijens | NA | Some are recycled or scrap sourced bu | Recycled, Scrap and mines | Some are recycled or scrap sourced but not all | Recycled | LR, R/S, Not disclosed by supplier, RCOI confirmed per RMI, Some are recycled, scrap, covered countries or DRC sourced but not all. | Some are recycled, scrap, cover c | No "recycled" or "scrap" | RCOI Validated by RMI protocols | Some are recycled/scrap sourced but not all. | Recycled, Scrap and mines | 0 | Some are recycled/scrap sourced but not all. | Recycled | LR, R/S | RCOI confirmed per RMI | Some are recycled or scrap sourced but not all. | | Recycled, Scrap and mines | Some are recycled or scrap sourced but not all, Some are recycled, scrap, covered countries or DRC sourced but not all | Some are recyled/scrap sourced but not all. | RCOI confirmed per RMI | LR, R/S, 0 | Recycled, Scrap and mines | 0 | Some are recycled/scrap sourced but not all. | Recycled | LR, R/S | RCOI confirmed per RMI | Some are recycled or scrap sourced but not all. | Recycled | Some are recycled/scrap sourced but not all. | Recycled, Scrap | RCOI | Some are recycled, scrap, cover countries or DRC sourced but not all. | RCOI Confirmed as per CSFI | Not disclosed | Some are recycled or scrap sourced but not all | Some are recycled or scrap sourced but not all. | JAPAN | Some are recycled, scrap, cover | 0, JAPAN | Some are recycled, scrap, cover countries or DRC sourced but not all. | Recycled | Some are recycled or scrap sourced but not all. | RCOI Confirmed as per CSFI | Not disclosed | Some are recycled or scrap sourced but not all | Some are recycled</t>
  </si>
  <si>
    <t>Argentina, Austria, Belgium, Brazil, Cambodia, Canada, Chile, China, Colombia, Ecuador, Ethiopia, Germany, Guyana, Hungary, India, Japan, Jersey, Kazakhstan, Korea, Luxembourg, Malaysia, Mongolia, Myanmar, Namibia, Peru, Portugal, Recycled/Scrap, Taiwan, | Myanmar, Cambodia, Malaysia, Kazakhstan, Portugal, Austria, Mongolia, Luxembourg, Brazil, Guyana, Korea, Republic of, Jersey, Chile, Laos, Colombia, Ecuador, Argentina, Hungary, Japan, India, Canada, Belgium, Namibia, Taiwan, Peru, Germany, Ethiopia, Russ | Myanmar, Cambodia, Malaysia, Kazakhstan, Portugal, Mongolia, Austria, Luxembourg, Korea, Republic of, Brazil, Guyana, Jersey, Chile, Laos, Ecuador, Colombia, Argentina, Hungary, Japan, India, Canada, Belgium, Namibia, Taiwan, Peru, Germany, Ethiopia, Russ | RCOI confirmed per RMI | Mineral sourcing L1,R/S, Some are recycled or scrap sourced but not all. | Not disclosed per LBMA | Recycled/Scrap, United States, Japan, Argentina, Brazil, Malaysia, Mongolia, Portugal, Colombia, Myanmar, Peru, Germany, Austria, Guyana, Chile, Ecuador, Cambodia, Hungary, Kazakhstan, Korea, Luxembourg, India, Ethiopia, Canada, Namibia, Belgium, China, A | Includes Covered Countries and CAHRA | Myanmar, Cambodia, Malaysia, Kazakhstan, Portugal, Mongolia, Austria, Luxembourg, Brazil, Guyana, Korea, Republic of, Jersey, Chile, Laos, Colombia, Ecuador, Argentina, Hungary, Japan, India, Canada, Belgium, Namibia, Taiwan, Peru, Germany, Ethiopia, Russ | Altoona, Pensylvania, USA;Argentina, Australia, Austria, Belgium, Brazil, Canada, Chile, China, Colombia, Egypt, France, Germany, Hungary, India, Indonesia, Ireland, Israel, Japan, Luxembourg, Malaysia, Myanmar, Netherlands, Nigeria, Peru, Portugal, Recyc | No "recycled" or "scrap" | Myanmar, Cambodia, Malaysia, Kazakhstan, Portugal, Austria, Mongolia, Luxembourg, Korea, Republic of, Brazil, Guyana, Jersey, Chile, Laos, Ecuador, Colombia, Argentina, Hungary, Japan, India, Canada, Belgium, Namibia, Taiwan, Peru, Ethiopia, Germany, Russ | Argentina, Australia, Austria, Belgium, Brazil, Canada, Chile, China, Colombia, Egypt, France, Germany, Hungary, India, Indonesia, Ireland, Israel, Japan, Luxembourg, Malaysia, Myanmar, Netherlands, Nigeria, Peru, Portugal, Recycled/Scrap, Russian Federat | Myanmar, Cambodia, Malaysia, Kazakhstan, Portugal, Austria, Mongolia, Luxembourg, Republic Of Korea, Brazil, Guyana, USA, Chile, Laos, Colombia, Ecuador, Argentina, Hungary, Japan, India, Canada, Belgium, Namibia, China, Peru, Ethiopia, Germany, Russia, S | UNITED STATES OF AMERICA | Argentina, Austria, Belgium, Brazil, Cambodia, Canada, Chile, China, Colombia, Ecuador, Ethiopia, Germany, Guyana, Hungary, India, Japan, Jersey, Kazakhstan, Korea, Luxembourg, Malaysia, Mongolia, Myanmar, Namibia, Peru, Portugal, Recycled/Scrap, Taiwan,, | Myanmar, Cambodia, Malaysia, Kazakhstan, Portugal, Mongolia, Austria, Luxembourg, Brazil, Guyana, Korea, Republic of, Jersey, Chile, Laos, Ecuador, Colombia, Argentina, Hungary, Japan, India, Canada, Belgium, Namibia, Taiwan, Peru, Germany, Ethiopia, Russ | Myanmar, Cambodia, Malaysia, Kazakhstan, Portugal, Austria, Mongolia, Luxembourg, Korea, Republic of, Guyana, Brazil, Jersey, Chile, Laos, Ecuador, Colombia, Argentina, Hungary, Japan, India, Canada, Belgium, Namibia, Taiwan, Peru, Germany, Ethiopia, Russ</t>
  </si>
  <si>
    <t>Chenzhou, Hunan Sheng</t>
  </si>
  <si>
    <t>Recycled, Scrap and mines | 0 | Some are recycled/scrap sourced but not all. | Hunan Chenzhou | L1, R/S | RCOI confirmed per RMI | Hunan Chenzhou | Some are recycled/scrap sourced but not all. | Recycled, Scrap | L1, R/S | Some are recycled/scrap sourced but not all. | Hunan Chenzhou | Some are recycled or scrap sourced but not all. | CHENZHOU WUPING ORE | RCOI confirmed per RMI | Gejiu Laochang Tin Mine/Song Shujiao Tin Mine | Recycling and Gejiu Laochang Tin Mine, Song Sh | Recycled, Scrap and mines | Some are recycled or scrap sourced but not all | Gejiu Laochang Tin Mine/Song Shujiao Tin Mine, L1, R/S, RCOI confirmed per RMI | Hunan Chenzhou | Some are recycled or scrap sourced but not all | INDONESIA | Some are recycled o | Hunan Chenzhou | RCOI Validated by RMI protocols | Some are recycled/scrap sourced but not all. | Recycled, Scrap and mines | 0 | Some are recycled/scrap sourced but not all. | Hunan Chenzhou | L1, R/S | RCOI confirmed per RMI | Hunan Chenzhou | Some are | Recycled, Scrap and mines | Some are recycled or scrap sourced but not all, Some are recycled or scrap sourced but not all | Some are recycled/scrap sourced but not all. | RCOI confirmed per RMI | L1, R/S | Recycled, Scrap and mines | 0 | Some are recycled/scrap sourced but not all. | Hunan Chenzhou | L1, R/S | RCOI confirmed per RMI | Hunan Chenzhou | Some are recycled/scrap sourced but not all. | Recycled, Scrap | Hunan Chenzhou | RCOI Validated by RMI pro | Hunan Chenzhou | Some are recycled or scrap sourced but not all | INDONESIA | Some are recycled or scrap sourced but not all | Hunan Chenzhou | Some are recycled, scrap sourced but not all. | Recycled, Scrap and mines | Some are recycled, scrap sourced bu</t>
  </si>
  <si>
    <t>Argentina, Australia, Brazil, China, Colombia, Germany, Indonesia, Ireland, Korea, Malaysia, Mongolia, Myanmar, Niger, Nigeria, Peru, Portugal, Recycled/Scrap, Russian Federation, Thailand, United Kingdom, Viet Nam, Zimbabwe | China | Recycled/Scrap, China, Indonesia | L1, R/S | Excludes Covered Countries | 0 | China, Recycled/Scrap, Vietnam,  Indonesia, Vietnam | Some are recycled/scrap sourced but not all. | CHINA; UNKNOWN | China | RCOI confirmed per RMI | China, Recycled/Sc | China | Not disclosed per LBMA | Recycled/Scrap, China, Indonesia | Some are recycled/scrap sourced but not all. | China | Some are recycled or scrap sourced but not all. | CHINA; UNKNOWN | CHINA | RCOI confirmed per RMI | Excludes Covered Countries and CAHRA | Mineral sourcing L1,R/S fr | Excludes Covered Countries and CAHRA | L1, R/S | Some are recycled or scrap sourced but not all | China | Not Available | 中国湖南省郴州市苏仙区桥口镇下渡村舍谷田组 / Shegutian Team, Xiadu Village, Qiaokou Town, Suxianqiao District, Chenzhou, Hunnan / City province or state postal code: 650018, KUNMING | Excludes | Argentina, Australia, Brazil, China, Colombia, Germany, Indonesia, Ireland, Korea, Malaysia, Mongolia, Myanmar, Niger, Nigeria, Peru, Portugal, Recycled/Scrap, Russian Federation, Thailand, United Kingdom, Viet Nam, Zimbabwe;Argentina, Australia, Brazil, | L1, R/S | Some are recycled/scrap sourced but not all. | China, Recycled/Scrap, Vietnam,  Indonesia, Vietnam | China | Excludes Covered Countries | China, Recycled/Scrap, Vietnam,  Indonesia, Vietnam | China | Recycled/Scrap, China, Indonesia | RCOI Valid | Argentina, Australia, Brazil, China, Germany, Indonesia, Ireland, Malaysia, Myanmar, Nigeria, Peru, Portugal, Recycled/Scrap, Russian Federation, Thailand, United Kingdom, VietNam | CHINA | Argentina, Australia, Brazil, China, Colombia, Germany, Indonesia, Ireland, Korea, Malaysia, Mongolia, Myanmar, Niger, Nigeria, Peru, Portugal, Recycled/Scrap, Russian Federation, Thailand, United Kingdom, Viet Nam, Zimbabwe, Excludes Covered Countries, L | Argentina, Australia, Brazil, China, Colombia, Germany, Indonesia, Ireland, Korea, Malaysia, Mongolia, Myanmar, Niger, Nigeria, Peru, Portugal, Recycled/Scrap, Russian Federation, Thailand, United Kingdom, Viet Nam, Zimbabwe | Recycled/Scrap, China, Indon | Recycled/Scrap, China, Indonesia | China, Recycled/Scrap, Vietnam,  Indonesia, Vietnam</t>
  </si>
  <si>
    <t>DingNan JiaWang HuanBao Co. LTD</t>
  </si>
  <si>
    <t>Feinhütte Halsbrücke GmbH</t>
  </si>
  <si>
    <t>Krummenhennersdorfer Str. 2</t>
  </si>
  <si>
    <t>Halsbrücke</t>
  </si>
  <si>
    <t>Saxony</t>
  </si>
  <si>
    <t>Recycled</t>
  </si>
  <si>
    <t>Global Advanced Metals Greenbushes Pty Ltd.</t>
  </si>
  <si>
    <t>GuangDong Jiatian Stannum Products Co., Ltd</t>
  </si>
  <si>
    <t>Guangxi Zhongshan Jin Yi Smelting Co., Ltd</t>
  </si>
  <si>
    <t>HuiChang Hill Tin Industry Co., Ltd.</t>
  </si>
  <si>
    <t>L1 | RCOI confirmed as per RMI. | CHINA | RCOI confirmed per RMI | Not disclosed by supplier | Not disclosed by supplier | Not disclosed by supplier | RCOI confirmed as per RMI | Excludes Covered Countries, RCOI confirmed as per RMI. | RCOI confirmed per RMI | L1 | 0, CHINA, Excludes Covered Countries, L1, Not disclosed by supplier, Not disclosed by supplier | RCOI confirmed as per RMI | Excludes Covered Countries, RCOI confirmed as per RMI., RCOI confirmed per RMI, Unknown, Unknown, but some recycled/scrap</t>
  </si>
  <si>
    <t>RCOI confirmed as per RMI. | China | No known country of origin | CHINA; UNKNOWN | CHINA | RCOI confirmed per RMI | Excludes Covered Countries and CAHRA | Mineral sourcing L1 based on RMAP-RMI's RCOI data, Excludes Covered Countries and CAHRA | Mineral so | Mineral sourcing L1 based on RMAP-RMI's RCOI data | China | Excludes Covered Countries, L1 | RCOI confirmed as per RMI | No known country of origin | Not Available | Excludes Covered Countries, RCOI confirmed as per RMI. | RCOI confirmed per RMI | CHINA | No known country of origin | China, China, Recycled/Scrap, Brazil, Australia, Russian Federation, Thailand, Canada, Democratic Republic of Congo, Mozambique, Colombia, Ethiopia, France, Indonesia, Ireland, Madagascar, Malaysia, Mali, Mongolia, Myanmar, Niger, Nigeria, Peru, Portugal,</t>
  </si>
  <si>
    <t>Hunan Xianghualing Tin Co. ltd</t>
  </si>
  <si>
    <t>CHINAHunan</t>
  </si>
  <si>
    <t>Hunan</t>
  </si>
  <si>
    <t>JX Metals Smelting Co., Ltd.</t>
  </si>
  <si>
    <t>Kovohute Pribram nastupnicka, a. s.</t>
  </si>
  <si>
    <t>Ma'anshan Weitai Tin Co., Ltd.</t>
  </si>
  <si>
    <t>Maanshan, Anhui Sheng</t>
  </si>
  <si>
    <t>Maanshan</t>
  </si>
  <si>
    <t>R/S | Recyled/Scrap | 0 | Recycled, Scrap | NA | RCOI confirmed per RMI | Recycled, Scrap | RCOI Validated by RMI protocols | not available | 0 | Recyled/Scrap | R/S | Recycled, Scrap | Recyled/Scrap | R/S | not available, Recycled, Scrap | Recyled/Scrap | RCOI confirmed per RMI | R/S | not available | 0 | Recyled/Scrap | R/S | Recycled, Scrap | Recyled/Scrap | RCOI Validated by RMI protocols | not available | 0 | Recyled/Scrap | R/S | Recycled, Scrap | Recyled/Scrap | R/S | 0, CHINA, NA, not available, R/S, Recycled, Scrap, Recycled/scrap only, Recyled/Scrap, Unknown, but some recycled/scrap</t>
  </si>
  <si>
    <t>Recycled/Scrap, China | Recyled/Scrap | 0 | Recycled, Scrap | No known country of origin | NA | RCOI confirmed per RMI | Recycled/Scrap Only | Mineral sourcing R/S | Due diligence results pending | Recycled/Scrap Only | No known country of origin | China, Recycled/Scrap;Mineral sourcing R/S;Recycled/Scrap, China | R/S | Recyled/Scrap | Due diligence results pending | Recycled/Scrap Only | Due diligence results pending | No known country of origin | Recycled/Scrap, China | RCOI Validated by RMI protocols | RCOI confirmed per RMI | No reason to believe sources from D | Due diligence results pending | China, Recycled/Scrap | CHINA | R/S | Not Available, Recycled, Scrap | Recyled/Scrap | Recycled/Scrap Only | RCOI confirmed per RMI | Recycled/Scrap, China | Recycled/Scrap, China | R/S | 0 | Due diligence results pending | Recyled/Scrap | No known country of origin | Recycled/Scrap Only | Due diligence results pending | Recycled/Scrap, China | R/S | Recyled/Scrap | No known country of origin | Due diligence r | Recycled/Scrap, China | Angola, Burundi, Central African Republic, Rwanda, South Sudan, Tanzania, Uganda, Zambia, Argentina, Australia, Austria, Belgium, Brazil, Cambodia, Canada, Chile, China, Colombia, Djibouti, Ecuador, Egypt, Estonia, Ethiopia, France, Germany, Guinea, Guyan</t>
  </si>
  <si>
    <t>Materials Eco-Refining CO.,LTD</t>
  </si>
  <si>
    <t>985-1 Kuchiganaya, Ikuno-cho</t>
  </si>
  <si>
    <t>Asago city</t>
  </si>
  <si>
    <t>Hyougo, Japan 679-3301</t>
  </si>
  <si>
    <t>Medeko cast, s.r.o.</t>
  </si>
  <si>
    <t>PT Rajehan Ariq</t>
  </si>
  <si>
    <t>LR | Not disclosed by supplier | Not disclosed by supplier | Not disclosed by supplier | RCOI confirmed as per RMI | INDONESIA | Not disclosed by supplier | RCOI confirmed as per CFSI | NA, Not disclosed by supplier, RCOI confirmed as per RMI. | LR | RCOI Validated by RMI protocols | Not disclosed by supplier | RCOI confirmed as per RMI | INDONESIA | Not disclosed by supplier | RCOI confirmed as per CFSI</t>
  </si>
  <si>
    <t>Indonesia, India, Belgium, Brazil, Argentina, Austria, Canada, China, Germany, Guyana, Japan, Namibia, Ethiopia, Malaysia, Mongolia, Peru, Portugal, Australia, Niger, Nigeria, Sierra Leone, Spain, Thailand, United States, Zimbabwe, Cambodia, Chile, Colomb | Excludes Covered Countries and CAHRA | L1 | No known country of origin | Not Available | Indonesia, India, Belgium, Brazil, Argentina, Austria, Canada, China, Germany, Guyana, Japan, Namibia, Ethiopia, Malaysia, Mongolia, Peru, Portugal, Australia, Niger, Nigeria, Sierra Leone, Spain, Thailand | No known country of origin | Australia, Brazil, China, Indonesia, Malaysia, Myanmar, Peru, Spain, United Kingdom;Indonesia, India, Belgium, Brazil, Argentina, Austria, Canada, China, Germany, Guyana, Japan, Namibia, Ethiopia, Malaysia, Mongolia, Peru, Portugal, Australia, Niger, Nige | Myanmar, Cambodia, Malaysia, Kazakhstan, Portugal, Mongolia, Austria, Luxembourg, Brazil, Guyana, Republic Of Korea, Chile, Laos, Ecuador, Colombia, Argentina, Hungary, Japan, India, Canada, Belgium, Namibia, China, Peru, Ethiopia, Germany, Russia, Singap | Australia, Brazil, China, Indonesia, Malaysia, Myanmar, Peru, Spain, United Kingdom | INDONESIA</t>
  </si>
  <si>
    <t>Shangrao Xuri Smelting Factory</t>
  </si>
  <si>
    <t>ShangraoJiangxi</t>
  </si>
  <si>
    <t>Shangrao</t>
  </si>
  <si>
    <t>Jiangxi</t>
  </si>
  <si>
    <t>ООО "Новосибирский оловянный комбинат"</t>
  </si>
  <si>
    <t>Gyeongju-si, Gyeongsangbuk-do</t>
  </si>
  <si>
    <t>See aggregated data below for TI-CMC Sourcing | Not disclosed by supplier | Not disclosed by supplier | RCOI confirmed as per RMI | RCOI confirmed as per RMI | not available | Not disclosed by supplier | Not disclosed by supplier | NA, Not disclosed by supplier | See aggregated data below for TI-CMC Sourcing</t>
  </si>
  <si>
    <t>Due diligence results pending | No known country of origin | Republic Of Korea, Austria | Mineral sourcing not disclosed by TI-CMC sourcing | L1 | RCOI confirmed as per RMI | No known country of origin | 116-24 Cheonbuksandan-ro 2-gil, Cheonbuk-myeon, Gyeongju-si, Gyeongsangbuk-do, Korea | Excludes Covered Countries | Korea, Austria | Mineral sourcing not disclosed by TI-CMC sourcing, NA, Repub | Due diligence results pending | No known country of origin | KOREA, REPUBLIC OF | Due diligence results pending | Due diligence results pending | No known country of origin | Korea, Austria</t>
  </si>
  <si>
    <t>Trieu Son	,Thanh Hóa</t>
  </si>
  <si>
    <t>No known country of origin | Due diligence results pending | VIET NAM</t>
  </si>
  <si>
    <t>Song Cong,Thái Nguyên</t>
  </si>
  <si>
    <t>Due diligence results pending | No known country of origin | VIET NAM</t>
  </si>
  <si>
    <t>Dangjin-si,Chungcheongnam-do</t>
  </si>
  <si>
    <t>Due diligence results pending | No known country of origin | Not disclosed per LBMA | Due diligence results pending | Not disclosed per LBMA | Due diligence results pending | No known country of origin | KOREA, REPUBLIC OF | Due diligence results pending | Due diligence results pending | No known country of origin | Due diligence results pending, Unknown</t>
  </si>
  <si>
    <t>Ganzhou City, Jiangxi Sheng</t>
  </si>
  <si>
    <t>Due diligence results pending | No known country of origin | Not disclosed per LBMA | Due diligence results pending | Not disclosed per LBMA | Due diligence results pending;Unknown | Due diligence results pending | No known country of origin | CHINA | Due diligence results pending | Due diligence results pending | No known country of origin | Due diligence results pending, Unknown</t>
  </si>
  <si>
    <t>Kostroma, Kostromskaya oblast'</t>
  </si>
  <si>
    <t>Due diligence results pending | No known country of origin | Not disclosed per LBMA | No known country of origin | Due diligence results pending | Due diligence results pending | No known country of origin | Does not source from DRC or covered countries | Not disclosed per LBMA | RUSSIAN FEDERATION | Due diligence results pending | No known country of origin | Due diligence results pending | Does not source from DRC or covered countries</t>
  </si>
  <si>
    <t>Ramenskoe,Moskovskaja oblast'</t>
  </si>
  <si>
    <t>Due diligence results pending | No known country of origin | Not disclosed per LBMA | Due diligence results pending | No known country of origin | Due diligence results pending | No known country of origin | Does not source from DRC or covered countries, No known country of origin, Unknown | Due diligence results pending | No known country of origin | Not disclosed per LBMA | No known country of origin | Due diligence results pending | Due diligence results pending | No known country of origin | RUSSIAN FEDERATION | Due diligence results pending | Due diligence results pending | No known country of origin | Due diligence results pending | No known country of origin | Due diligence results pending | Due diligence results pending | No known country of origin | Due diligence results pending, No known country of origin, Russia, Unknown</t>
  </si>
  <si>
    <t>Ramenskoe，Moskovskaja oblast'</t>
  </si>
  <si>
    <t>Longyan, Fujian Sheng</t>
  </si>
  <si>
    <t>Due diligence results pending | No known country of origin | Not disclosed per LBMA | Includes Covered Countries and CAHRA | Due diligence results pending | No known country of origin | Mineral sourcing LR based on RMAP-RMI's RCOI data | Includes Covered Countries and CAHRA | Due diligence results pending | Due diligence results pending, Includes Covered Countries and CAHRA | No known country of origin | Due diligence results pending, Includes Covered Countries and CAHRA, No known country | No known country of origin | Due diligence results pending | Includes Covered Countries and CAHRA | Due diligence results pending | No known country of origin | CHINA | Due diligence results pending | Due diligence results pending | Due diligence results pending | No known country of origin | Includes Covered Countries and CAHRA | No known country of origin | Due diligence results pending | Includes Covered Countries and | Due diligence results pending, Includes Covered Countries and CAHRA, Includes Covered Countries and CAHRA | Mineral sourcing LR based on RMAP-RMI's RCOI data, Mineral sourcing LR based on RMAP-RMI's RCOI data, No information, No known country of origin, U</t>
  </si>
  <si>
    <t>Moscow, Moskva</t>
  </si>
  <si>
    <t>Recycled/Scrap | No known country of origin | Not disclosed per LBMA | Due diligence results pending | No known country of origin | Recycled/Scrap | Recycled/Scrap | Due diligence results pending | No known country of origin | No known country of origin, No reason to believe sources from DRC or covered countries, Recycled/Scrap | Due diligence results pending | No known country of origin | Recycled/Sc | No known country of origin;Recycled/Scrap;Unknown | Due diligence results pending | No known country of origin | Due diligence results pending | No known country of origin | Recycled/Scrap, Angola, Argentina, Australia, Austria, Belgium, Brazil, Burundi, Cambodia, Canada, Central African Republic, Chile, C | RUSSIAN FEDERATION | Due diligence results pending | Due diligence results pending | Due diligence results pending | No known country of origin | Recycled/Scrap, Angola, Argentina, Australia, Austria, Belgium, Brazil, Burundi, Cambodia, Canada, Central African Republic, Chile, China, Colombia, Djibouti, Ecu</t>
  </si>
  <si>
    <t>Araquari, Santa Catarina</t>
  </si>
  <si>
    <t>Not disclosed by supplier | 0 | 0, No information, Not disclosed by supplier, Unknown</t>
  </si>
  <si>
    <t>Liechtenstein | No known country of origin | Not disclosed per LBMA | Due diligence results pending | No known country of origin | Includes CAHRA | Liechtenstein | Mineral sourcing HR based on RMAP-RMI's RCOI data | Excludes Covered Countries and CAHRA | LIECHTENSTEIN | Liechtenstein | Due diligence results pending | Does not source from DRC or covered countries, Due diligence results pending, Includes CAHRA | No known country of origin | Does not source from DRC or covered countries, Includes CAHRA, Liechtenstein, No kn | HR;Liechtenstein;No known country of origin | Due diligence results pending | No known country of origin | Includes CAHRA | Due diligence results pending | LIECHTENSTEIN | No known country of origin | Liechtenstein | Includes CAHRA | Liechtenstein | BRAZIL | Liechtenstein | Due diligence results pending | Due diligence results pending | LIECHTENSTEIN | No known country of origin | Liechtenstein | Includes CAHRA | Includes CAHRA | Liechtenstein | Excludes Covered Countries and CAHRA | Due diligence results pen | Due diligence results pending | CAHRA, Liechtenstein, Due diligence results pending, Due diligence results pending;Liechtenstein, Includes CAHRA, Includes CAHRA | Mineral sourcing HR based on RMAP-RMI's RCOI data, Liechtenstein, Mineral sourcing HR based on RMAP-RMI's RCOI data, No info</t>
  </si>
  <si>
    <t>Sao Paulo,São Paulo</t>
  </si>
  <si>
    <t>Brazil, Democratic Republic of Congo | No known country of origin | Not disclosed per LBMA | Due diligence results pending | No known country of origin | Brazil, Democratic Republic of Congo | Brazil, Democratic Republic of Congo | Due diligence results pending | Does not source from DRC or covered countries, Due diligence results pending, Unknown | No known country of origin | Brazil, Democratic Republic of Congo, Does not source from DRC or c | Brazil, Democratic Republic of Congo;No known country of origin;Unknown | Due diligence results pending | No known country of origin | Due diligence results pending | No known country of origin | Brazil, Canada, China, Germany, India, Indonesia, Peru, Philippines, United States, Argentina, Australia, Austria, Belgium, Cambodia, | BRAZIL | Brazil, Democratic Republic of Congo | Due diligence results pending | Due diligence results pending | No known country of origin | Brazil, Canada, China, Germany, India, Indonesia, Peru, Philippines, United States, Argentina, Australia, Austria, Belgium, | Due diligence results pending</t>
  </si>
  <si>
    <t>Shenzhen, Guangdong Sheng</t>
  </si>
  <si>
    <t>Recycled, Scrap</t>
  </si>
  <si>
    <t>China, Recycled/Scrap | No known country of origin | Not disclosed per LBMA | Due diligence results pending | No known country of origin | China, Recycled/Scrap | Mineral sourcing R/S | China, Recycled/Scrap | Due diligence results pending | Does not source from DRC or covered countries, Due diligence results pending, Unknown | No known country of origin | China, Recycled/Scrap, Does not source from DRC or covered countries, Due diligenc | China, Recycled/Scrap;No known country of origin;R/S | Due diligence results pending | No known country of origin | Due diligence results pending | No known country of origin | China, Recycled/Scrap, Liechtenstein | China, Recycled/Scrap | CHINA | China, Recycled/Scrap | Due diligence results pending | Due diligence results pending | No known country of origin | China, Recycled/Scrap, Liechtenstein | China, Recycled/Scrap | Due diligence results pending | No known country of origin | Due diligence | Due diligence results pending</t>
  </si>
  <si>
    <t>Kopeysk,Chelyabinskaya Oblast'</t>
  </si>
  <si>
    <t>Russian Federation | No known country of origin | Not disclosed per LBMA | Due diligence results pending | No known country of origin | Russian Federation | Russian Federation | Due diligence results pending | No known country of origin | Does not source from DRC or covered countries, Due diligence results pending, No known country of origin, Russian Federation, Unknown | Due diligence results pending | No kn | No known country of origin;Recycled/Scrap, Russian Federation;Russian Federation;Unknown | Due diligence results pending | No known country of origin | Due diligence results pending | No known country of origin | Russian Federation, Argentina, Australia, Austria, Belgium, Brazil, Cambodia, Canada, Chile, China, Colombia, Djibouti, Ecuador, Egyp | Recycled/Scrap, Russian Federation | RUSSIAN FEDERATION | Due diligence results pending | Due diligence results pending | No known country of origin | Russian Federation, Argentina, Australia, Austria, Belgium, Brazil, Cambodia, Canada, Chile, China, Colombia, Djibouti, Ecuador, Egypt, Estonia, Ethiopia, France, | Due diligence results pending</t>
  </si>
  <si>
    <t>Kirovgrad,Sverdlovskaya oblast'</t>
  </si>
  <si>
    <t>VOSTOK 2 | 0, No information, Unknown, Unknown, but some recycled/scrap</t>
  </si>
  <si>
    <t>Recycled/Scrap, Russian Federation | No known country of origin | Not disclosed per LBMA | Due diligence results pending | Excludes Covered Countries and CAHRA | No known country of origin | Recycled/Scrap, Russian Federation | Excludes Covered Countries and CAHRA | Recycled/Scrap, Russian Federation | Due diligence results pending | No known country of origin | TBD/Unknown, but Smelter is RMI-verified. | Due diligence results pending | No known country of origin | Russian Feder | No known country of origin;Recycled/Scrap, Russian Federation;Unknown | Due diligence results pending | No known country of origin | Russian Federation | Excludes Covered Countries and CAHRA | Due diligence results pending | No known country of origin | Russian Federation, Recycled/Scrap, Liechtenstein | Excludes Covered Coun | Due diligence results pending | RUSSIAN FEDERATION | Due diligence results pending | Due diligence results pending | No known country of origin | Russian Federation, Recycled/Scrap, Liechtenstein | Excludes Covered Countries and CAHRA | Excludes Covered Countries and CAHRA | Recycled/Scrap, Russian Federati | Excludes Covered Countries and CAHRA | 0, Due diligence results pending, Due diligence results pending;Russian Federation, Recycled/Scrap, Liechtenstein, Excludes Covered Countries and CAHRA, Liechtenstein, Russia, Recycled/Scrap, No information, No known country of origin, Recycled/Scrap, Rus</t>
  </si>
  <si>
    <t>Fangliao, Pingtung</t>
  </si>
  <si>
    <t>R/S | Recyled/Scrap | Recycled, Scrap | Recycled, Scrap | Recycled, Scrap, Recyled/Scrap | R/S | 0 | Recyled/Scrap | Recycled, Scrap | RCOI Validated by RMI protocols | 0 | Recyled/Scrap | Recycled, Scrap | R/S | 0 | Recycled, Scrap | Recyled/Scrap | R/S, 0 | 0 | Recyled/Scrap | Recycled, Scrap | RCOI Validated by RMI protocols | 0 | Recyled/Scrap | Recycled, Scrap | R/S | 0 | Recycled, Scrap | 0, No information, R/S, Recycled, Scrap, Recycled/scrap only, Recyled/Scrap, Unknown, but some recycled/scrap</t>
  </si>
  <si>
    <t>Australia, Brazil, Canada, China, Ethiopia, Germany, India, Japan, Liechtenstein, Mozambique, Namibia, Recycled/Scrap, Russian Federation, Rwanda, Sierra Leone, Taiwan, Zimbabwe | No known country of origin | Not disclosed per LBMA | Recycled/Scrap | Recyled/Scrap | No known country of origin | Mineral sourcing R/S | Recycled/Scrap Only | Australia, Brazil, Canada, China, Ethiopia, Germany, India, Japan, Liechtenstein, Mozambique, Namibia, Recycled/Scrap, Russian Federation, Rwanda, S | Recycled/Scrap Only | Brazil, China, Germany, Japan, Recycled/Scrap | Australia, Brazil, Canada, China, Ethiopia, Germany, India, Japan, Liechtenstein, Mozambique, Namibia, Recycled/Scrap, Russian Federation, Rwanda, Sierra Leone, Taiwan, Zimbabwe | Recycled/Scrap | Does not source from DRC or covered countries, Due diligen | Australia, Brazil, Canada, China, Ethiopia, Germany, India, Japan, Liechtenstein, Mozambique, Namibia, Recycled/Scrap, Russian Federation, Rwanda, Sierra Leone, Taiwan, Zimbabwe;Brazil, China, Germany, Japan, Recycled/Scrap;No known country of origin;R/S | Due diligence results pending | Recycled/Scrap Only | Due diligence results pending | No known country of origin | Recycled/Scrap | RCOI Validated by RMI protocols | Recycled/Scrap Only | 0 | Due diligence results pending | Recyled/Scrap | No known countr | Due diligence results pending | TAIWAN, PROVINCE OF CHINA | Australia, Brazil, Canada, China, Ethiopia, Germany, India, Japan, Liechtenstein, Mozambique, Namibia, Recycled/Scrap, Russian Federation, Rwanda, Sierra Leone, Taiwan, Zimbabwe, Recycled, Scrap | Recyled/Scrap | Recycled/Scrap Only, 0 | Australia, Brazil, Canada, China, Ethiopia, Germany, India, Japan, Liechtenstein, Mozambique, Namibia, Recycled/Scrap, Russian Federation, Rwanda, Sierra Leone, Taiwan, Zimbabwe | Recycled/Scrap | 0 | Due diligence results pending | Recyled/Scrap | No kno | Recycled/Scrap | Australia, Brazil, Canada, China, Ethiopia, Germany, India, Japan, Liechtenstein, Mozambique, Namibia, Recycled/Scrap, Russian Federation, Rwanda, Sierra Leone, Taiwan, Zimbabwe, Due diligence results pending, Due diligence results pending;Recycled/Scrap,</t>
  </si>
  <si>
    <t>Roshal,Moskovskaja oblast'</t>
  </si>
  <si>
    <t>See aggregated data below for TI-CMC Sourcing | L1 | RCOI confirmed as per RMI. | Not disclosed by supplier | Not disclosed by supplier | RCOI confirmed as per RMI | Not disclosed by supplier | RCOI confirmed as per RMI | not available | Not disclosed by supplier | Not disclosed by supplier | NA, Not disclosed by supplier, RCOI confirmed as per RMI. | See aggrega | Not disclosed by supplier | 0 | RCOI confirmed as per RMI. | RCOI confirmed per RMI | RCOI confirmed as per RMI. | Not disclosed by supplier | RCOI confirmed as per RMI, Not disclosed per TI-CMC | RCOI confirmed as per RMI. | See aggregated data below for TI-CMC Sourcing | RCOI confirmed as per RMI | not available | Not disclosed by supplier | Not disclosed by supplier | 0, No information, Not disclosed by supplier, Not disclosed by supplier | RCOI confirmed as per RMI, Not disclosed per TI-CMC, RCOI confirmed as per RMI | not available | Not disclosed by supplier | Not disclosed by supplier, RCOI confirmed as per RMI., R</t>
  </si>
  <si>
    <t>Australia, Austria, Bolivia (Plurinational State of), Brazil, Canada, Chile, China, Germany, Hong Kong, Jersey, Malaysia, Peru, Portugal, Recycled/Scrap, Russian Federation, Saudi Arabia, Switzerland, Turkey, United Arab Emirates, United States, Viet Nam | No known country of origin | L1 | Not disclosed per LBMA | Russian Federation | RCOI confirmed as per RMI. | No known country of origin | RUSSIAN FEDERATION; UNKNOWN | Mineral sourcing not disclosed by TI-CMC sourcing | Australia, Austria, Bolivia (Plurinational State of), Brazil, Canada, Chile, China, Germany, H | 18 Kosyakova Street, 1140730 Roshal, Russian Federation | LR | RCOI confirmed as per RMI | L1 | No known country of origin | Excludes Covered Countries | Australia, Austria, Bolivia (Plurinational State of), Brazil, Canada, Chile, China, Germany, Hong Kon | Australia, Austria, Bolivia (Plurinational State of), Brazil, Canada, Chile, China, Germany, Hong Kong, Jersey, Malaysia, Peru, Portugal, Recycled/Scrap, Russian Federation, Saudi Arabia, Switzerland, Turkey, United Arab Emirates, United States, Viet Nam; | LR | RCOI confirmed as per RMI. | Russia | No known country of origin | Russian Federation | Includes Covered Countries and CAHRA | LR | 0 | Russia | RCOI confirmed as per RMI. | No known country of origin | RCOI confirmed per RMI | Russia | Russian Feder | Russia | RUSSIAN FEDERATION | Australia, Austria, Bolivia (Plurinational State of), Brazil, Canada, Chile, China, Germany, Hong Kong, Jersey, Malaysia, Peru, Portugal, Recycled/Scrap, Russian Federation, Saudi Arabia, Switzerland, Turkey, United Arab Emirates, United States, Viet Nam, | Russian Federation | 18 Kosyakova Street, 1140730 Roshal, Russian Federation | LR | RCOI confirmed as per RMI | L1 | No known country of origin | Excludes Covered Countries, Argentina, Armenia, Australia, Austria, Azerbaijan, Bahamas, Barbados, Belarus, Belgium, Benin, Bolivi</t>
  </si>
  <si>
    <t>Araçariguama,São Paulo</t>
  </si>
  <si>
    <t>L1 | RCOI confirmed as per RMI. | Not disclosed by supplier | RCOI confirmed as per RMI | Not disclosed by supplier | Not disclosed by supplier | RCOI confirmed as per RMI | RCOI confirmed as per CFSI | not available | Not disclosed by supplier | Not disclosed by supplier | NA, Not disclosed by supplier, RCOI confir | RCOI confirmed as per RMI. | 0 | RCOI confirmed as per RMI. | RCOI confirmed per RMI | RCOI confirmed as per RMI. | L1 | 0 | RCOI confirmed as per RMI. | L1, RCOI confirmed as per RMI | Not disclosed by supplier | 0 | RCOI confirmed as per RMI. | RCOI confirmed per RMI | RCOI confirmed as per RMI. | RCOI confirmed as per RMI. | 0 | RCOI confirmed as per RMI. | RCOI confirmed per RMI | RCOI confirmed as per RMI. | L1 | RCOI confirmed as per RMI | RCOI confirmed as per CFSI | not available | Not disclosed by supplier | Not disclosed by supplier | 0, L1, No information, Not disclosed by supplier, RCOI confirmed as per RMI | Not disclosed by supplier, RCOI confirmed as per RMI | RCOI confirmed as per CFSI | not available | Not disclosed by supplier | Not disclosed by supplier, RCOI confirmed as per</t>
  </si>
  <si>
    <t>Argentina, Austria, Belgium, Brazil, Cambodia, Canada, Chile, Ecuador, Ethiopia, Germany, Guam, Guyana, Hungary, India, Japan, Kazakhstan, Korea, Luxembourg, Malaysia, Mongolia, Morocco, Myanmar, Peru, Portugal, Recycled/Scrap, Russian Federation, Taiwan | No known country of origin | L1 | Brazil, Japan | RCOI confirmed as per RMI. | No known country of origin | JAPAN; UNKNOWN; BRAZIL | Excludes Covered Countries and CAHRA | Mineral sourcing L1 based on RMAP-RMI's RCOI data | Argentina, Austria, Belgium, Brazil, Cambodia, Canada, Chile, Ecu | RCOI confirmed as per RMI | L1 | RUA SÃO MARCOS, 237 DISTRITO INDUSTRIAL | Excludes Covered Countries | Argentina, Austria, Belgium, Brazil, Cambodia, Canada, Chile, Ecuador, Ethiopia, Germany, Guam, Guyana, Hungary, India, Japan, Kazakhstan, Korea, Luxem | Argentina, Austria, Belgium, Brazil, Cambodia, Canada, Chile, Ecuador, Ethiopia, Germany, Guam, Guyana, Hungary, India, Japan, Kazakhstan, Korea, Luxembourg, Malaysia, Mongolia, Morocco, Myanmar, Peru, Portugal, Recycled/Scrap, Russian Federation, Taiwan; | L1 | RCOI confirmed as per RMI. | Excludes Covered Countries | Brazil, Japan | Brazil, Japan | No known country of origin | Excludes Covered Countries and CAHRA | L1 | Excludes Covered Countries | 0 | Brazil, Japan | RCOI confirmed as per RMI. | No known | Brazil, Japan | BRAZIL | Argentina, Austria, Belgium, Brazil, Cambodia, Canada, Chile, Ecuador, Ethiopia, Germany, Guam, Guyana, Hungary, India, Japan, Kazakhstan, Korea, Luxembourg, Malaysia, Mongolia, Morocco, Myanmar, Peru, Portugal, Recycled/Scrap, Russian Federation, Taiwan, | Excludes Covered Countries and CAHRA | 0, Argentina, Armenia, Australia, Austria, Azerbaijan, Bahamas, Barbados, Belarus, Belgium, Benin, Bolivia, Bosnia and Herzegovina, Botswana, Brazil, Bulgaria, Burkina Faso, Cambodia, Cameroon, Canada, Chile, China, Colombia, Croatia, Cyprus, Denmark, Dji</t>
  </si>
  <si>
    <t>Marilao, Bulacan</t>
  </si>
  <si>
    <t>R/S | Recyled/Scrap | Recycled, Scrap | Recycled, Scrap | Recycled/Scrap | Recycled, Scrap | Recycled, Scrap, Recyled/Scrap | R/S | Recycled, Scrap | 0 | Recyled/Scrap | Recyled/Scrap | Recyled/Scrap | Recycled, Scrap | 0 | Recyled/Scrap | Recyled/Scrap | R/S | Recycled, Scrap | Recycled/Scrap, Recycled, Scrap | Recyled/Scrap | R/S | Recycled, Scrap | 0 | Recyled/Scrap | Recyled/Scrap | Recyled/Scrap | Recycled, Scrap | 0 | Recyled/Scrap | Recyled/Scrap | R/S | Recycled, Scrap | 0, No information, R/S, Recycled, Scrap, Recycled, Scrap | Recycled/Scrap, Recycled/Scrap | not available | Recycled, Scrap | Recycled, Scrap, Recyled/Scrap, Unknown, but some recycled/scrap</t>
  </si>
  <si>
    <t>American Samoa, Brazil, China, Japan, Philippines, Recycled/Scrap, Samoa, Turkey | No known country of origin | R/S | Recycled/Scrap, Philippines | Recyled/Scrap | No known country of origin | PHILIPPINES; UNKNOWN | Recycled/Scrap Only | Mineral sourcing R/S | American Samoa, Brazil, China, Japan, Philippines, Recycled/Scrap, Samoa, Turkey | R/S | Recycled/Scrap | No known country of origin | Unit D 1&amp;2 Greenmiles Compound, Iglesia ni Cristo St., Sta. Rosa 1, Marilao, Bulacan, Philippines P.C. 3019 | Recycled/Scrap Only | American Samoa, Brazil, China, Japan, Philippines, Recycled/Scrap, Samo | American Samoa, Brazil, China, Japan, Philippines, Recycled/Scrap, Samoa, Turkey;Brazil, China;CC, DRC, R/S, HR, LR;No known country of origin | R/S | Recyled/Scrap | Recycled/Scrap Only | Recycled/Scrap, Philippines | Recycled/Scrap, Philippines | No known country of origin | Recycled/Scrap Only | R/S | Recycled/Scrap Only | 0 | Recycled/Scrap, Philippines | Recyled/Scrap | No known country of or | Brazil, China | Recycled/Scrap, Philippines | PHILIPPINES | American Samoa, Brazil, China, Japan, Philippines, Recycled/Scrap, Samoa, Turkey, R/S | Recycled/Scrap | No known country of origin | Unit D 1&amp;2 Greenmiles Compound, Iglesia ni Cristo St., Sta. Rosa 1, Marilao, Bulacan, Philippines P.C. 3019 | Recycled/Sc | American Samoa, Brazil, China, Japan, Philippines, Recycled/Scrap, Samoa, Turkey | Recycled/Scrap, Philippines | R/S | Recycled/Scrap Only | 0 | Recycled/Scrap, Philippines | Recyled/Scrap | No known country of origin | Recycled/Scrap, Philippines | PHILI | Recycled/Scrap Only | American Samoa, Brazil, China, Japan, Philippines, Recycled/Scrap, Samoa, Turkey, American Samoa, Brazil, China, Japan, Philippines, Samoa, Turkey, Recycled/Scrap, Mineral sourcing R/S, Mineral sourcing R/S based on RMAP-RMI's RCOI data, No information, N</t>
  </si>
  <si>
    <t>Unecha,Bryanskaya oblast'</t>
  </si>
  <si>
    <t>L1 , R/S | Some are recycled/scrap sourced but not all. | Some are recycled or scrap sourced but not all. | Recycled, Scrap and mines | Some are recycled or scrap sourced but not all | Some are recycled or scrap sourced but not all. | Some are recycled or scrap sourced but not all. , Some are recycled/scrap sourced but not all. | L1 , R/S | Recycled, Scrap and | RCOI Validated by RMI protocols | Recycled, Scrap and mines | 0 | Some are recycled/scrap sourced but not all. | RCOI confirmed per RMI | Some are recycled/scrap sourced but not all. | Recycled, Scrap and mines | Some are recycled or scrap sourced but not all, Some are recycled or scrap sourced but not all | Some are recycled/scrap sourced but not all. | L1 , R/S | Recycled, Scrap and mines | 0 | Some are recycled/scrap sourced but not all. | RCOI confirmed per RMI | Some are recycled/scrap sourced but not all. | RCOI Validated by RMI protocols | Recycled, Scrap and mines | 0 | Some are recycled/scrap sourced but no | Some are recycled or scrap sourced but not all. | 0, L1 , R/S, Not disclosed by supplier, RCOI confirmed per RMI, Recycled, Scrap and mines, Recycled, Scrap and mines | Some are recycled or scrap sourced but not all, Recycled, Scrap and mines not disclosed by supplier, Some are recycled or scrap sourced</t>
  </si>
  <si>
    <t>Australia, Belgium, Brazil, Canada, China, Colombia, Ethiopia, Germany, Hong Kong, Indonesia, Ireland, Japan, Malaysia, Mongolia, Myanmar, Niger, Nigeria, Peru, Portugal, Recycled/Scrap, Russian Federation, Spain, United Kingdom, United States, Uzbekistan | No known country of origin | L1 , R/S | L1, R/S | Recycled/Scrap, United States, Russian Federation | Some are recycled/scrap sourced but not all. | No known country of origin | RUSSIAN FEDERATION; UNKNOWN | Excludes Covered Countries and CAHRA | Mineral sourcing L1,R/S based on RMAP-RMI's RCOI data | Au | Unecha town, Bryansk Region, Russia | L1, R/S | Some are recycled or scrap sourced but not all | No known country of origin | Excludes Covered Countries | Australia, Belgium, Brazil, Canada, China, Colombia, Ethiopia, Germany, Hong Kong, Indonesia, Irelan | L1 , R/S | Some are recycled/scrap sourced but not all. | Excludes Covered Countries | Recycled/Scrap, Russia, USA | Recycled/Scrap, Russia, USA | No known country of origin | Recycled/Scrap, United States, Russian Federation | RCOI Validated by RMI proto | Recycled/Scrap, Russia, USA | RUSSIAN FEDERATION | Recycled/Scrap, United States, Russian Federation | Excludes Covered Countries and CAHRA | Argentina, Australia, Austria, Belgium, Benin, Bolivia, Brazil, Canada, Chile, China, Colombia, Ecuador, Eritrea, Ethiopia, France, Germany, Ghana, Guinea, Guyana, Hong Kong, India, Indonesia, Ireland, Italy, Japan, Madagascar, Malaysia, Mali, Mauritania,</t>
  </si>
  <si>
    <t>Nalchik,Kabardino-Balkarskaya Respublika</t>
  </si>
  <si>
    <t>R/S and Mined (See aggregated data below for TI-CMC Sourcing) | Some are recyled/scrap, TI-CMC sourced but not all. | 0 | RCOI confirmed per RMI | Some are recycled or scrap sourced but not all. | Recycled, Scrap and mines | Some are recycled or scrap sourced but not all | Some are recycled or scrap sourced but not all. | R/S and Mined (See aggregated data below for TI-CMC Sourcing) | Recycled, Scrap and mines | 0 | Some are recyled/scrap, TI-CMC s | Russia | RCOI Validated by RMI protocols | Recycled, Scrap and mines | 0 | Some are recyled/scrap, TI-CMC sourced but not all. | R/S and Mined (approved by TI-CMC Sourcing) | RCOI confirmed per RMI | Some are recycled/scrap sourced but not all. | Russia | Recycled, Scrap and mines | Some are recycled or scrap sourced but not all, Some are recycled or scrap sourced but not all | Some are recyled/scrap, TI-CMC sourced but not all. | RCOI confirmed per RMI | R/S and Mined (See aggregated data below for TI-CMC | Recycled, Scrap and mines | 0 | Some are recyled/scrap, TI-CMC sourced but not all. | R/S and Mined (approved by TI-CMC Sourcing) | RCOI confirmed per RMI | Some are recycled/scrap sourced but not all. | Russia | Russia | RCOI Validated by RMI protocols | | Some are recycled or scrap sourced but not all. | 0, GERMANY | Some are recycled or scrap sourced but not all. | Some are recycled or scrap sourced but not all | not available | GERMANY | Some are recycled or scrap sourced but not all | Some are recycled or scrap sourced but not all. | Recycled, Scrap an</t>
  </si>
  <si>
    <t>Argentina, Australia, Austria, Belgium, Brazil, Cambodia, Canada, Chile, China, Democratic Republic of Congo, Ecuador, Ethiopia, Germany, Guyana, Hungary, India, Ireland, Japan, Kazakhstan, Korea, Luxembourg, Malaysia, Mongolia, Myanmar, Namibia, Niger, P | DRC- Congo (Kinshasa), Myanmar, Cambodia, Malaysia, Kazakhstan, Portugal, Mongolia, Austria, Luxembourg, Korea, Republic of, Guyana, Brazil, Chile, Laos, Ecuador, Argentina, Hungary, Japan, India, Canada, Belgium, Namibia, Taiwan, Peru, Ethiopia, Germany, | L1, R/S | Recycled/Scrap, Brazil, China, Peru, Austria, Canada, Japan, Mongolia, Portugal, Argentina, Belgium, Cambodia, Chile, Ecuador, Guyana, Hungary, India, Kazakhstan, Korea, Luxembourg, Malaysia, Myanmar, Namibia, Australia, Germany, Ethiopia, Ireland, Niger, | DRC- Congo (Kinshasa), Myanmar, Cambodia, Malaysia, Kazakhstan, Portugal, Mongolia, Austria, Luxembourg, Guyana, Korea, Republic of, Brazil, Chile, Laos, Ecuador, Argentina, Hungary, Japan, India, Canada, Belgium, Namibia, Taiwan, Peru, Germany, Ethiopia, | Argentina, Australia, Austria, Belgium, Brazil, Cambodia, Canada, Chile, China, Colombia, Democratic Republic of Congo, Djibouti, Ecuador, Egypt, Estonia, Ethiopia, France, Germany, Guyana, Hungary, India, Indonesia, Ireland, Israel, Japan, Kazakhstan, Ko | DRC- Congo (Kinshasa), Myanmar, Cambodia, Malaysia, Kazakhstan, Portugal, Mongolia, Austria, Luxembourg, Korea, Republic of, Guyana, Brazil, Chile, Laos, Ecuador, Argentina, Hungary, Japan, India, Canada, Belgium, Namibia, Taiwan, Peru, Germany, Ethiopia, | RUSSIAN FEDERATION | DRC- Congo (Kinshasa), Myanmar, Cambodia, Malaysia, Kazakhstan, Portugal, Austria, Mongolia, Luxembourg, Korea, Republic of, Guyana, Brazil, Chile, Laos, Ecuador, Argentina, Hungary, Japan, India, Canada, Belgium, Namibia, Taiwan, Peru, Germany, Ethiopia, | DRC or an adjoining country (Covered Countries), Myanmar, Cambodia, Malaysia, Kazakhstan, Portugal, Austria, Mongolia, Luxembourg, Guyana, Brazil, Republic Of Korea, Chile, Laos, Ecuador, Argentina, Hungary, Japan, India, Canada, Belgium, Namibia, China, | DRC- Congo (Kinshasa), Myanmar, Cambodia, Malaysia, Kazakhstan, Portugal, Mongolia, Austria, Luxembourg, Brazil, Korea, Republic of, Guyana, Chile, Laos, Ecuador, Argentina, Hungary, Japan, India, Canada, Belgium, Namibia, Taiwan, Peru, Ethiopia, Germany,</t>
  </si>
  <si>
    <t>Luoyang, Henan Sheng</t>
  </si>
  <si>
    <t>RCOI confirmed as per RMI. | Not disclosed by supplier | RCOI Validated by RMI protocols | 0 | RCOI confirmed as per RMI. | 0, No information, Not disclosed by supplier, Unknown, Unknown, but some recycled/scrap</t>
  </si>
  <si>
    <t>Austria, Brazil, China, Japan, Liechtenstein, Recycled/Scrap | No known country of origin | Not disclosed per LBMA | Due diligence results pending | RCOI confirmed as per RMI. | No known country of origin | Excludes Covered Countries and CAHRA | Austria, Brazil, China, Japan, Liechtenstein, Recycled/Scrap | Mineral sourcing LR based on RMAP-RMI's RCOI data | Excludes Covered Countries and CAHRA | Austria, Brazil, China, Japan, Liechtenstein, Recycled/Scrap | Due diligence results pending | No known country of origin | Austria, Brazil, China, Japan, Liechtenstein, Recycled/Scrap, Due diligence results pending, Excludes Covered Countries and CAHRA, | Austria, Brazil, China, Japan, Liechtenstein, Recycled/Scrap;LR;No known country of origin | Due diligence results pending | No known country of origin | RCOI Validated by RMI protocols | Excludes Covered Countries and CAHRA | Due diligence results pending | No known country of origin | China, Austria, Brazil, Japan, Recycled/Scrap, Liechtenstein | CHINA | Austria, Brazil, China, Japan, Liechtenstein, Recycled/Scrap, 0 | RCOI confirmed as per RMI. | Excludes Covered Countries and CAHRA | Austria, Brazil, China, Japan, Liechtenstein, Recycled/Scrap | Due diligence results pending | Due diligence results pending | No known country of origin | China, Austria, Brazil, Japan, Recycled/Scrap, Liechtenstein | Excludes Covered Countries and CAHRA | Due diligence results pending | 0, Austria, Brazil, China, Japan, Liechtenstein, Recycled/Scrap, China, Austria, Brazil, Japan, Recycled/Scrap, Liechtenstein, Due diligence results pending, Excludes Covered Countries and CAHRA, Excludes Covered Countries and CAHRA | Mineral sourcing LR</t>
  </si>
  <si>
    <t>Depew, New York</t>
  </si>
  <si>
    <t>R/S, HR, CC, LR (See aggregated data below for TI-CMC Sourcing) | listted as conformant Smelter | Some are recyled/scrap, TI-CMC sourced but not all. | 0 | according to:  http://www.responsiblemineralsinitiative.org | RCOI confirmed per RMI | Some are recycled or scrap sourced but not all. | Recycled and mining not disclosed by supplier | Recycled, Scrap and mines | Some are recycled, scrap or covered countries sourced but not all | R/S and Mined (approved by TI-CMC Sourcing), RCOI confirmed per RMI, Some are recycled or scrap sourced but not all. | listted as conformant Smelter | Some are | RCOI Validated by RMI protocols | Some are recycled/scrap, covered countries sourced but not all. | Recycled, Scrap and mines | 0 | Some are recyled/scrap, TI-CMC sourced but not all. | R/S and Mined (approved by TI-CMC Sourcing) | RCOI confirmed per RMI | Recycled, Scrap and mines | Some are recycled, scrap or covered countries sourced but not all, Some are recycled or scrap sourced but not all | Some are recyled/scrap, TI-CMC sourced but not all. | RCOI confirmed per RMI | R/S, HR, CC, LR (See aggregated | Recycled, Scrap and mines | 0 | Some are recyled/scrap, TI-CMC sourced but not all. | R/S and Mined (approved by TI-CMC Sourcing) | RCOI confirmed per RMI | Some are recycled/scrap, covered countries sourced but not all. | RCOI Validated by RMI protocols | Some are recycled, scrap or cover countries sourced but not all. | 0, CHINA | Not disclosed by supplier | Some are recycled or scrap sourced but not all | CHINA | Some are recycled or scrap sourced but not all | Some are recycled or scrap sourced but not all. | Not disclosed by supplier | Recycled, Scrap and mines | Recy</t>
  </si>
  <si>
    <t>Argentina, Austria, Belgium, Brazil, Cambodia, Canada, Chile, China, Colombia, Ecuador, Ethiopia, Germany, Guyana, Hungary, India, Japan, Kazakhstan, Korea, Luxembourg, Malaysia, Mongolia, Myanmar, Namibia, Peru, Portugal, Recycled/Scrap, Taiwan, United S | Myanmar, Cambodia, Malaysia, Kazakhstan, Portugal, Austria, Mongolia, Luxembourg, Guyana, Korea, Republic of, Brazil, Chile, Laos, Ecuador, Colombia, Argentina, Hungary, Japan, India, Canada, Belgium, Namibia, Taiwan, Peru, Ethiopia, Germany, Russian Fede | L1, R/S | listted as conformant Smelter | Recycled/Scrap, United States, Brazil, Canada, Japan, Ethiopia, Germany, India, Namibia, Malaysia, Austria, Colombia, Mongolia, Portugal, Peru, Belgium, Myanmar, Luxembourg, Argentina, Cambodia, Chile, Ecuador, Guyana, Hungary, Kazakhstan, Korea, China, A | Australia, Austria, Brazil, China, Ireland, Israel, Japan, Kazakhstan, Malaysia, Mexico, Mongolia, Myanmar, Nigeria, Peru, Portugal, Recycled/Scrap, Russian Federation, Spain, Thailand, United Kingdom, United States of America, Viet Nam | Myanmar, Cambodia, Malaysia, Kazakhstan, Portugal, Austria, Mongolia, Luxembourg, Brazil, Guyana, Korea, Republic of, Chile, Laos, Ecuador, Colombia, Argentina, Hungary, Japan, India, Canada, Belgium, Namibia, Taiwan, Peru, Germany, Ethiopia, Russian Fede | Myanmar, Cambodia, Malaysia, Kazakhstan, Portugal, Mongolia, Austria, Luxembourg, Guyana, Brazil, Korea, Republic of, Chile, Laos, Colombia, Ecuador, Argentina, Hungary, Japan, India, Canada, Belgium, Namibia, Taiwan, Peru, Ethiopia, Germany, Russian Fede | Myanmar, Cambodia, Malaysia, Kazakhstan, Portugal, Austria, Mongolia, Luxembourg, Republic Of Korea, Guyana, Brazil, Chile, Laos, Ecuador, Colombia, Argentina, Hungary, Japan, India, Canada, Belgium, Namibia, China, Peru, Germany, Ethiopia, Russia, Vietna | UNITED STATES OF AMERICA | Myanmar, Cambodia, Malaysia, Kazakhstan, Portugal, Austria, Mongolia, Luxembourg, Brazil, Korea, Republic of, Guyana, Chile, Laos, Colombia, Ecuador, Argentina, Hungary, Japan, India, Canada, Belgium, Namibia, Taiwan, Peru, Germany, Ethiopia, Russian Fede | Myanmar, Cambodia, Malaysia, Kazakhstan, Portugal, Mongolia, Austria, Luxembourg, Brazil, Korea, Republic of, Guyana, Chile, Laos, Colombia, Ecuador, Argentina, Hungary, Japan, India, Canada, Belgium, Namibia, Taiwan, Peru, Germany, Ethiopia, Russian Fede</t>
  </si>
  <si>
    <t>RCOI confirmed as per RMI. | 0 | Jiangwu H.C. Starck Tungsten Products Co,.Ltd. | according to:  http://www.responsiblemineralsinitiative.org | Ganzhou Piantang Tungsten Mine | RCOI confirmed per RMI | Ganzhou Piantang Tungsten Mine and Jiangwu H.C. Starc | Not disclosed by supplier | RCOI confirmed as per RMI | Approved by TI-CMC Sourcing, Ganzhou Piantang Tungsten Mine, Ganzhou Piantang Tungsten Mine and Jiangwu H.C. Starck Tungsten Products Co,.Ltd., Jiangwu H.C. Starck Tungsten Products Co,.Ltd., RCOI co | RCOI Validated by RMI protocols | RCOI confirmed as per RMI. | Not disclosed by supplier | 0 | RCOI confirmed as per RMI. | Approved by TI-CMC Sourcing | RCOI confirmed per RMI | Jiangwu H.C. Starck Tungsten Products Co,.Ltd. | RCOI confirmed as per RMI. | Not disclosed by supplier | RCOI confirmed as per RMI, Not disclosed per TI-CMC | RCOI confirmed as per RMI. | RCOI confirmed per RMI | See aggregated data below for TI-CMC Sourcing | Not disclosed by supplier | 0 | RCOI confirmed as per RMI. | Approved by TI-CMC Sourcing | RCOI confirmed per RMI | Jiangwu H.C. Starck Tungsten Products Co,.Ltd. | RCOI confirmed as per RMI. | Ganzhou Piantang Tungsten Mine | RCOI Validated by RMI protoc | Ganzhou Piantang Tungsten Mine | 0, From Jiangwu H.C. Starck Tungsten Products Co,.Ltd., Ganzhou Piantang Tungsten Mine, Jiangwu H.C. Starck Tungsten Products Co,.Ltd., No information, Not disclosed by supplier, Not disclosed by supplier | RCOI confirmed as per RMI, Not disclosed per TI-</t>
  </si>
  <si>
    <t>Australia, Austria, Bolivia (Plurinational State of), Brazil, Canada, China, Colombia, Ireland, Japan, Mexico, Mongolia, Niger, Nigeria, Panama, Portugal, Recycled/Scrap, Russian Federation, Spain, United Kingdom, United States, Uzbekistan, Viet Nam | China | L1 | Recycled/Scrap, China, Japan, United States | RCOI confirmed as per RMI. | 0 | China | CHINA; JAPAN; UNKNOWN | according to:  http://www.responsiblemineralsinitiative.org | RCOI confirmed per RMI | From China | Australia, Austria, Bolivia (Plurinational S | Austria, Bolivia (Plurinational State of), Brazil, China, Mexico, Mongolia, Myanmar, Nigeria, Peru, Portugal, Russian Federation, Rwanda, Spain, United Kingdom, United States of America, Viet Nam | L1 | RCOI confirmed as per RMI | China | Ganzhou City, Jiangxi Province, P.R.China | Excludes Covered Countries | Australia, Austria, Bolivia (Plurinational State of), Brazil, Canada, China, Colombia, Ireland, Japan, Mexico, Mongolia, Niger, Nigeria, Pana | Australia, Austria, Bolivia (Plurinational State of), Brazil, Canada, China, Colombia, Ireland, Japan, Mexico, Mongolia, Niger, Nigeria, Panama, Portugal, Recycled/Scrap, Russian Federation, Spain, United Kingdom, United States, Uzbekistan, Viet Nam;Austr | L1 | RCOI confirmed as per RMI. | Excludes Covered Countries | China, Japan, USA, Recycled/Scrap | China, Japan, USA, Recycled/Scrap | China | Recycled/Scrap, China, Japan, United States | RCOI Validated by RMI protocols | RCOI confirmed per RMI | L1 | Ex | China, Japan, USA, Recycled/Scrap | CHINA | Australia, Austria, Bolivia (Plurinational State of), Brazil, Canada, China, Colombia, Ireland, Japan, Mexico, Mongolia, Niger, Nigeria, Panama, Portugal, Recycled/Scrap, Russian Federation, Spain, United Kingdom, United States, Uzbekistan, Viet Nam, L1 | | Australia, Austria, Bolivia (Plurinational State of), Brazil, Canada, China, Colombia, Ireland, Japan, Mexico, Mongolia, Niger, Nigeria, Panama, Portugal, Recycled/Scrap, Russian Federation, Spain, United Kingdom, United States, Uzbekistan, Viet Nam | Rec | Recycled/Scrap, China, Japan, United States | Australia, Austria, Bolivia (Plurinational State of), Brazil, Canada, China, Colombia, Ireland, Japan, Mexico, Mongolia, Niger, Nigeria, Panama, Portugal, Recycled/Scrap, Russian Federation, Spain, United Kingdom, United States, Uzbekistan, Viet Nam, Chin</t>
  </si>
  <si>
    <t>Dai Tu, Thái Nguyên</t>
  </si>
  <si>
    <t>Some are recycled/ scrap, high risk countries, covered countries sourced but not all | 0 | Nui Phao | according to:  http://www.responsiblemineralsinitiative.org | RCOI confirmed per RMI | Some are recycled or scrap sourced but not all. | Nui Phao Mine | Recycled, Scrap and mines | Some are recycled, scrap or covered countries sourced but not all | HR, CC, R/S, RCOI confirmed per RMI, Some are recycled or scrap sourced but not all. | Some are recycled, scrap or cover countries sourced but not all. | RCOI | RCOI Validated by RMI protocols | Some are recycled/ scrap, high risk countries, covered countries sourced but not all | Recycled, Scrap and mines | 0 | Some are recycled/ scrap, high risk countries, covered countries sourced but not all | HR, CC, R/S | R | Not disclosed by supplier, Some are recycled, scrap or covered countries sourced but not all, Recycled, Scrap and mines | Recycled, Scrap and mines | Some are recycled, scrap or covered countries sourced but not all, Some are recycled, scrap or covered countries sourced but not all | Some are recycled/ scrap, high risk countries, covered countries sourced but not all | RCOI | Recycled, Scrap and mines | 0 | Some are recycled/ scrap, high risk countries, covered countries sourced but not all | HR, CC, R/S | RCOI confirmed per RMI | Nui Phao | Some are recycled/ scrap, high risk countries, covered countries sourced but not all | | Some are recycled, scrap or cover countries sourced but not all.</t>
  </si>
  <si>
    <t>Argentina, Australia, Austria, Belgium, Brazil, Cambodia, Canada, Chile, China, Colombia, Ecuador, Ethiopia, Germany, Guyana, Hungary, India, Japan, Kazakhstan, Korea, Luxembourg, Malaysia, Mongolia, Myanmar, Namibia, Niger, Peru, Portugal, Recycled/Scrap | Myanmar, Cambodia, Malaysia, Kazakhstan, Portugal, Mongolia, Austria, Luxembourg, Korea, Republic of, Brazil, Guyana, Chile, Laos, Ecuador, Colombia, Argentina, Hungary, Japan, India, Canada, Belgium, Namibia, Taiwan, Peru, Germany, Ethiopia, Russian Fede | L1 | Recycled/Scrap, Namibia, Austria, Brazil, Colombia, Canada, Portugal, Japan, Mongolia, India, Ethiopia, Myanmar, Ecuador, Guyana, Argentina, Belgium, Cambodia, Chile, Hungary, Kazakhstan, Korea, Luxembourg, Malaysia, Peru, Germany, China, Australia, Niger | Includes Covered Countries | Australia, Austria, Brazil, China, Germany, Ireland, Israel, Japan, Kazakhstan, Malaysia, Mongolia, Myanmar, Nigeria, Peru, Portugal, Recycled/Scrap, Russian Federation, Spain, Thailand, United Kingdom, United States of America, Viet Nam | Myanmar, Cambodia, Malaysia, Kazakhstan, Portugal, Austria, Mongolia, Luxembourg, Brazil, Guyana, Korea, Republic of, Chile, Laos, Ecuador, Colombia, Argentina, Hungary, Japan, India, Canada, Belgium, Namibia, Taiwan, Peru, Ethiopia, Germany, Russian Fede | Myanmar, Cambodia, Malaysia, Kazakhstan, Portugal, Mongolia, Austria, Luxembourg, Korea, Republic of, Guyana, Brazil, Chile, Laos, Colombia, Ecuador, Argentina, Hungary, Japan, India, Canada, Belgium, Namibia, Taiwan, Peru, Germany, Ethiopia, Russian Fede | Recycled/Scrap, Myanmar, Cambodia, Malaysia, Kazakhstan, Portugal, Austria, Mongolia, Luxembourg, Guyana, Republic Of Korea, Brazil, Chile, Laos, Colombia, Ecuador, Argentina, Hungary, Japan, India, Canada, Belgium, Namibia, China, Peru, Germany, Ethiopia | VIET NAM | Vietnam, Excludes Covered Countries | L1 | Mineral sourcing L1, not disclosed by supplier, Some are recycled, scrap or covered countries sourced but not all, L1, L3, R/S, Mineral sourcing L1,L3,R/S, not disclosed by supplier | Myanmar, Cambodia, Malaysia, Kazakhstan, Portugal, Mongolia, Austria, Luxembourg, Korea, Republic of, Guyana, Brazil, Chile, Laos, Ecuador, Colombia, Argentina, Hungary, Japan, India, Canada, Belgium, Namibia, Taiwan, Peru, Ethiopia, Germany, Russian Fede | Myanmar, Cambodia, Malaysia, Kazakhstan, Portugal, Austria, Mongolia, Luxembourg, Korea, Republic of, Guyana, Brazil, Chile, Laos, Colombia, Ecuador, Argentina, Hungary, Japan, India, Canada, Belgium, Namibia, Taiwan, Peru, Ethiopia, Germany, Russian Fede</t>
  </si>
  <si>
    <t>Some are recyled/scrap, TI-CMC sourced but not all. | RCOI confirmed per RMI | Some are recycled or scrap sourced but not all. | Recycled or scrap, and mining not disclosed by supplier | Recycled, Scrap and mines | Recycled/Scrap | Includes Covered Countries | R/S and Mined (approved by TI-CMC Sourcing), RCOI confirmed per RMI, Some are recycled or scrap sourced but not all. | Some are recycled, scrap or cover countries sourced but not al | RCOI Validated by RMI protocols | Recyled/Scrap | Recycled, Scrap and mines | 0 | Some are recyled/scrap, TI-CMC sourced but not all. | R/S and Mined (approved by TI-CMC Sourcing) | RCOI confirmed per RMI | Recyled/Scrap | LR | recycle, Some are recycled or scrap sourced but not all, Some are recycled or scrap sourced but not all., Recycled, Scrap and mines | Recycled, Scrap and mines | Recycled/Scrap | Includes Covered Countries, Some are recycled, scrap, covered countries or DRC sourced but not all | Some are recyled/scrap, TI-CMC sourced but not all. | RCOI confirmed per RMI | LR | Recycled, Scrap and mines | 0 | Some are recyled/scrap, TI-CMC sourced but not all. | R/S and Mined (approved by TI-CMC Sourcing) | RCOI confirmed per RMI | Recyled/Scrap | RCOI Validated by RMI protocols | Recyled/Scrap | Recycled, Scrap and mines | 0 | | Some are recycled, scrap or cover countries sourced but not all.</t>
  </si>
  <si>
    <t>Argentina, Australia, Austria, Belgium, Brazil, Burundi, Cambodia, Canada, Chile, China, Colombia, Ecuador, Ethiopia, Germany, Guyana, Hungary, India, Japan, Kazakhstan, Korea, Luxembourg, Malaysia, Mongolia, Mozambique, Myanmar, Namibia, Niger, Nigeria, | No known country of origin | R/S | Recycled/Scrap, Germany, Portugal, Australia, Canada, Brazil, Argentina, Austria, Cambodia, Chile, Spain, Colombia, Mongolia, Guyana, Ecuador, Hungary, Japan, Kazakhstan, Malaysia, Korea, Luxembourg, Myanmar, Ethiopia, Mozambique, China, Burundi, India, N | Includes Covered Countries and CAHRA | Australia, Austria, Brazil, Burundi, China, Germany, Ireland, Israel, Japan, Kazakhstan, Malaysia, Mongolia, Myanmar, Nigeria, Portugal, Recycled/Scrap, Rwanda, Spain, Thailand, United Kingdom, United States of America | L1, CC, R/S | Recycled/Scrap | No known country of origin | Plant Rhina, Ferroweg 1, 79725 Laufenburg (Baden) | Includes Covered Countries | Argentina, Australia, Austria, Belgium, Brazil, Burundi, Cambodia, Canada, Chile, China, Colombia, Ecuador, Ethiop | L1, CC, R/S | Recyled/Scrap | Includes Covered Countries | Recycled/Scrap, Australia, Bolivia, Brazil, Burundi, DRC or an adjoining country (Covered Countries), Ethiopia, India, Mozambique, Namibia, Nigeria, Rwanda, Sierra Leone, Zimbabwe, Argentina, Aust | GERMANY | Recycled/Scrap, Australia, Bolivia, Brazil, Burundi, DRC or an adjoining country (Covered Countries), Ethiopia, India, Mozambique, Namibia, Nigeria, Rwanda, Sierra Leone, Zimbabwe, Argentina, Austria, Belgium, Cambodia, Canada, Chile, China, Colombia, Ivo | Australia, Bolivia, Canada, Portugal, Russia, Spain, Vietnam, Some are recycled or scrap sourced but not all, Excludes Covered Countries | R/S | Mineral sourcing R/S | Some are recycled or scrap sourced but not all., L1, L/3, R/S, Mineral sourcing L1,R/S,</t>
  </si>
  <si>
    <t>Some are recyled/scrap, TI-CMC sourced but not all. | 0 | Raw material is sourced from multiple conflict-free mines globally. Industry standard traceability schemes and other information sources are utilzed. Names and locations of all mines are disclosed | R/S, From Talison, Noventa, Tanco, proprietary | Some are recycled or scrap sourced but not all | R/S and Mined (approved by TI-CMC Sourcing), RCOI confirmed per RMI, Some are recycled or scrap sourced but not all. | Some are recycled or scrap sourced but | RCOI Validated by RMI protocols | Some are recycled/scrap sourced but not all. | R/S, From Talison, Noventa, Tanco, proprietary | 0 | Some are recyled/scrap, TI-CMC sourced but not all. | R/S and Mined (approved by TI-CMC Sourcing) | RCOI confirmed per RM | R/S, From Talison, Noventa, Tanco, proprietary | Some are recycled or scrap sourced but not all, Some are recycled or scrap sourced but not all | Some are recyled/scrap, TI-CMC sourced but not all. | RCOI confirmed per RMI | R/S and Mined (See aggregated | R/S, From Talison, Noventa, Tanco, proprietary | 0 | Some are recyled/scrap, TI-CMC sourced but not all. | R/S and Mined (approved by TI-CMC Sourcing) | RCOI confirmed per RMI | Some are recycled/scrap sourced but not all. | RCOI Validated by RMI protocol | Some are recycled or scrap sourced but not all. | 0, KOREA, REPUBLIC OF | Some are recycled or scrap sourced but not all. | RCOI Confirmed as per CSFI | Mines and recycled scrap | Some are recycled or scrap sourced but not all | From Mines and recycled scrap | KOREA, REPUBLIC OF | Some are recycled or sc</t>
  </si>
  <si>
    <t>Argentina, Australia, Austria, Belgium, Brazil, Cambodia, Canada, Chile, Colombia, Ecuador, Ethiopia, Germany, Guyana, Hungary, India, Japan, Kazakhstan, Korea, Luxembourg, Malaysia, Mongolia, Mozambique, Myanmar, Namibia, Peru, Portugal, Recycled/Scrap, | Myanmar, Cambodia, Malaysia, Kazakhstan, Portugal, Austria, Mongolia, Mozambique, Luxembourg, Korea, Republic of, Brazil, Guyana, Chile, Laos, Ecuador, Colombia, Argentina, Hungary, Japan, India, Canada, Belgium, Namibia, Taiwan, Peru, Germany, Ethiopia, | L1, R/S | Recycled/Scrap, Portugal, Canada, Germany, Australia, Spain, Brazil, Austria, Colombia, Mongolia, Mozambique, Korea, Guyana, Argentina, Cambodia, Chile, Ecuador, Kazakhstan, Luxembourg, Malaysia, Myanmar, Japan, Hungary, Namibia, India, Ethiopia, Belgium, | Australia, Austria, Brazil, China, Kazakhstan, Malaysia, Mongolia, Myanmar, Nigeria, Peru, Portugal, Russian Federation, Rwanda, Spain, Thailand, United Kingdom, United States of America, Viet Nam | Myanmar, Cambodia, Malaysia, Kazakhstan, Portugal, Austria, Mongolia, Mozambique, Luxembourg, Korea, Republic of, Brazil, Guyana, Chile, Laos, Colombia, Ecuador, Argentina, Hungary, Japan, India, Canada, Belgium, Namibia, Taiwan, Peru, Germany, Ethiopia, | Myanmar, Cambodia, Malaysia, Kazakhstan, Portugal, Mongolia, Austria, Mozambique, Luxembourg, Guyana, Brazil, Korea, Republic of, Chile, Laos, Colombia, Ecuador, Argentina, Hungary, Japan, India, Canada, Belgium, Namibia, Taiwan, Peru, Germany, Ethiopia, | Recycled/Scrap, Australia, Bolivia, Canada, Portugal, Russia, Spain, Vietnam,  Myanmar, Cambodia, Malaysia, Kazakhstan, Austria, Mongolia, Mozambique, Luxembourg, Brazil, Republic Of Korea, Guyana, Chile, Laos, Colombia, Ecuador, Argentina, Hungary, Japan | GERMANY | Myanmar, Cambodia, Malaysia, Kazakhstan, Portugal, Mongolia, Austria, Mozambique, Luxembourg, Brazil, Korea, Republic of, Guyana, Chile, Laos, Ecuador, Colombia, Argentina, Hungary, Japan, India, Canada, Belgium, Namibia, Taiwan, Peru, Ethiopia, Germany, | Myanmar, Cambodia, Malaysia, Kazakhstan, Portugal, Mongolia, Austria, Mozambique, Luxembourg, Guyana, Brazil, Korea, Republic of, Chile, Laos, Ecuador, Colombia, Argentina, Hungary, Japan, India, Canada, Belgium, Namibia, Taiwan, Peru, Germany, Ethiopia,</t>
  </si>
  <si>
    <t>See aggregated data below for TI-CMC Sourcing | RCOI confirmed as per RMI. | 0 | Chenzhou Diamond Tungsten Products Co.,Ltd.; Recycled, Scrap , Shizhuyuan Mine; Shizhuyuan Mine | Confidential | Shizhuyuan Tungsten Mine, Hunan Province | RCOI confirmed per RMI | Recycled, Scrap and mines | Some are recycled or scrap sourced but not all | Approved by TI-CMC Sourcing, Chenzhou Diamond Tungsten Products Co.,Ltd., RCOI confirmed per RMI, Shizhuyuan Tungsten Mine, Hunan Province | Shizhuyuan Tungsten Mine, Hunan Provi | RCOI Validated by RMI protocols | RCOI confirmed as per RMI. | Recycled, Scrap and mines | 0 | RCOI confirmed as per RMI. | Approved by TI-CMC Sourcing | RCOI confirmed per RMI | Chenzhou Diamond Tungsten Products Co.,Ltd.; Recycled, Scrap , Shizhuyuan Mi | Not disclosed per TI-CMC | RCOI confirmed as per RMI. | RCOI confirmed per RMI | See aggregated data below for TI-CMC Sourcing, Recycled, Scrap and mines | Some are recycled or scrap sourced but not all | Recycled, Scrap and mines | 0 | RCOI confirmed as per RMI. | Approved by TI-CMC Sourcing | RCOI confirmed per RMI | Chenzhou Diamond Tungsten Products Co.,Ltd.; Recycled, Scrap , Shizhuyuan Mine; Shizhuyuan Mine | RCOI confirmed as per RMI. | Chenzhou Dia | Shizhuyuan Tungsten Mine, Hunan Province | 0, Chenzhou Diamond Tungsten Products Co.,Ltd., INDONESIA | Some are recycled or scrap sourced but not all. | Some are recycled or scrap sourced but not all | Not disclosed by supplier | INDONESIA | Some are recycled or scrap sourced but not all | Some ar</t>
  </si>
  <si>
    <t>Argentina, Austria, Belgium, Brazil, Cambodia, Canada, Chile, China, Colombia, Ecuador, Ethiopia, Germany, Guyana, Hungary, India, Ireland, Japan, Kazakhstan, Korea, Luxembourg, Malaysia, Mongolia, Myanmar, Namibia, Niger, Peru, Portugal, Recycled/Scrap, | Myanmar, Cambodia, Malaysia, Kazakhstan, Portugal, Austria, Mongolia, Luxembourg, Brazil, Korea, Republic of, Guyana, Chile, Laos, Ecuador, Colombia, Argentina, Hungary, Japan, India, Canada, Belgium, Namibia, Taiwan, Peru, Ethiopia, Germany, Russian Fede | L1, R/S | Recycled/Scrap, China, Austria, Brazil, Japan, Mongolia, Portugal, Canada, Namibia, India, Argentina, Cambodia, Chile, Ecuador, Guyana, Hungary, Kazakhstan, Korea, Luxembourg, Malaysia, Myanmar, Germany, Belgium, Ethiopia, Peru, Colombia, Ireland, Niger, | Australia, Austria, Brazil, China, Kazakhstan, Malaysia, Mongolia, Myanmar, Nigeria, Peru, Portugal, Russian Federation, Spain, Thailand, United Kingdom, United States of America, Viet Nam | Myanmar, Cambodia, Malaysia, Kazakhstan, Portugal, Austria, Mongolia, Luxembourg, Korea, Republic of, Guyana, Brazil, Chile, Laos, Ecuador, Colombia, Argentina, Hungary, Japan, India, Canada, Belgium, Namibia, Taiwan, Peru, Germany, Ethiopia, Russian Fede | Myanmar, Cambodia, Malaysia, Kazakhstan, Portugal, Mongolia, Austria, Luxembourg, Korea, Republic of, Guyana, Brazil, Chile, Laos, Ecuador, Colombia, Argentina, Hungary, Japan, India, Canada, Belgium, Namibia, Taiwan, Peru, Germany, Ethiopia, Russian Fede | China, Recycled/Scrap, Myanmar, Cambodia, Malaysia, Kazakhstan, Portugal, Austria, Mongolia, Luxembourg, Republic Of Korea, Guyana, Brazil, Chile, Laos, Ecuador, Colombia, Argentina, Hungary, Japan, India, Canada, Belgium, Namibia, Peru, Ethiopia, Germany | CHINA | Myanmar, Cambodia, Malaysia, Kazakhstan, Portugal, Austria, Mongolia, Luxembourg, Brazil, Guyana, Korea, Republic of, Chile, Laos, Colombia, Ecuador, Argentina, Hungary, Japan, India, Canada, Belgium, Namibia, Taiwan, Peru, Germany, Ethiopia, Russian Fede | Argentina, Australia, Austria, Belgium, Bolivia, Brazil, Cambodia, Canada, Chile, China, Colombia, Czech Republic, Djibouti, Ecuador, Egypt, Estonia, Ethiopia, France, Germany, Guyana, Hungary, India, Indonesia, Ireland, Israel, Ivory Coast, Japan, Kazakh | Myanmar, Cambodia, Malaysia, Kazakhstan, Portugal, Austria, Mongolia, Luxembourg, Korea, Republic of, Guyana, Brazil, Chile, Laos, Ecuador, Colombia, Argentina, Hungary, Japan, India, Canada, Belgium, Namibia, Taiwan, Peru, Ethiopia, Germany, Russian Fede</t>
  </si>
  <si>
    <t>Vinh Bao District, Hai Phong</t>
  </si>
  <si>
    <t>L1, HR, CC, DRC | Some are recycled/scrap, covered countries and DRC sourced but not all. | Some are sourced from cover countries and DRC but not all. | Not disclosed by supplier | Some are covered countries or DRC sourced but not all. | not available | Some are sourced from cover countries and DRC but not all. | Some are covered countries and DRC sourced but not all., Some are sourced from cover countries and DRC but not all. , Som | Some are covered countries and DRC sourced but not all. | 0 | Some are covered countries and DRC sourced but not all. | RCOI confirmed per RMI | Some are covered countries and DRC sourced but not all. | L1, HR, CC, DRC | Some are covered countries or DRC sourced but not all. | not available, Some are sourced from covered countries or DRC, but not all | Some are recycled/scrap, covered countries and DRC sourced but not all. | L1, HR, CC, DRC | 0 | Some are covered countries and DRC sourced but not all. | RCOI confirmed per RMI | Some are covered countries and DRC sourced but not all. | Some are covered countries and DRC sourced but not all. | 0 | Some are covered countries and DRC sourced but n | Some are sourced from cover countries and DRC but not all. | 0, L1, HR, CC, DRC, No information, Not disclosed by supplier, RCOI confirmed per RMI, Some are covered countries and DRC sourced but not all., Some are covered countries or DRC sourced but not all. | not available, Some are sourced from cover countries a</t>
  </si>
  <si>
    <t>Angola, Argentina, Austria, Brazil, Cambodia, Canada, Chile, Colombia, Congo, Ecuador, Ethiopia, Guyana, Hungary, India, Japan, Kazakhstan, Korea, Luxembourg, Malaysia, Mongolia, Myanmar, Namibia, Portugal, Recycled/Scrap, South Sudan, Sudan, Tanzania, Za | Myanmar, Angola, Cambodia, Malaysia, Kazakhstan, Portugal, Mongolia, Austria, Luxembourg, Brazil, Korea, Republic of, Guyana, Chile, Laos, Colombia, Ecuador, Argentina, Hungary, South Sudan, Japan, Tanzania, Zambia, Congo (Brazzaville), India, Canada, Bel | Not disclosed per LBMA | Recycled/Scrap, Namibia, Brazil, Colombia, Malaysia, Mongolia, Myanmar, Portugal, Argentina, Austria, Cambodia, Chile, Ecuador, Guyana, Hungary, Japan, Kazakhstan, Korea, Luxembourg, Canada, India, Tanzania, Zambia, Angola, South Sudan, Sudan, Ethiopia, P | Includes Covered Countries and CAHRA | Myanmar, Angola, Cambodia, Malaysia, Kazakhstan, Portugal, Austria, Mongolia, Luxembourg, Korea, Republic of, Guyana, Brazil, Chile, Laos, Colombia, Ecuador, Argentina, Hungary, South Sudan, Japan, Tanzania, Zambia, Congo (Brazzaville), India, Canada, Bel | Myanmar, Angola, Cambodia, Malaysia, Kazakhstan, Portugal, Mongolia, Austria, Luxembourg, Korea, Republic of, Brazil, Guyana, Chile, Laos, Ecuador, Colombia, Argentina, South Sudan, Hungary, Japan, Tanzania, Zambia, Congo (Brazzaville), India, Canada, Bel | Brazil, Burundi, China, Germany, Ireland, Israel, Japan, Recycled/Scrap, Rwanda, Tanzania, United States of America, Viet Nam | VIET NAM | Myanmar, Angola, Cambodia, Malaysia, Kazakhstan, Portugal, Mongolia, Austria, Luxembourg, Brazil, Guyana, Korea, Republic of, Chile, Laos, Colombia, Ecuador, Argentina, South Sudan, Hungary, Japan, Tanzania, Zambia, Congo (Brazzaville), India, Canada, Bel | Myanmar, Angola, Cambodia, Malaysia, Kazakhstan, Portugal, Austria, Mongolia, Luxembourg, Brazil, Guyana, Republic Of Korea, Chile, Laos, Ecuador, Colombia, Argentina, South Sudan, Hungary, Japan, Tanzania, Zambia, DRC or an adjoining country (Covered Cou | Myanmar, Angola, Cambodia, Malaysia, Kazakhstan, Portugal, Austria, Mongolia, Luxembourg, Guyana, Korea, Republic of, Brazil, Chile, Laos, Ecuador, Colombia, Argentina, Hungary, South Sudan, Japan, Tanzania, Zambia, Congo (Brazzaville), India, Canada, Bel</t>
  </si>
  <si>
    <t>See aggregated data below for TI-CMC Sourcing | RCOI confirmed as per RMI. | 0 | Dapengshan; Ganzhou Grand Sea Metals Minerals Industry  W&amp;Mo Co,.Ltd.; Ganzhou Haixin Tungsten Products Ltd、Ganzhou Grand Metals Minerals Industry Co.,Ltd.; Ganzhou Grand Metals Minerals Industry Co.,Ltd.; Ganzhou Grand Me | From Ganzhou Haixin Tungsten Products Ltd, Ganzhou Grand Metals Minerals Industry Co,.Ltd.,Dapengshan 2. Ganzhou Grand Sea Metals Minerals Industry  W&amp;Mo Co,.Ltd. Dapengshan | RCOI confirmed as per RMI | Approved by TI-CMC Sourcing, Dapengshan, Ganzhou Ha | China | RCOI Validated by RMI protocols | RCOI confirmed as per RMI. | From Ganzhou Haixin Tungsten Products Ltd, Ganzhou Grand Metals Minerals Industry Co,.Ltd.,Dapengshan 2. Ganzhou Grand Sea Metals Minerals Industry  W&amp;Mo Co,.Ltd. Dapengshan | 0 | RCOI | From Ganzhou Haixin Tungsten Products Ltd, Ganzhou Grand Metals Minerals Industry Co,.Ltd.,Dapengshan 2. Ganzhou Grand Sea Metals Minerals Industry  W&amp;Mo Co,.Ltd. Dapengshan | RCOI confirmed as per RMI, Not disclosed per TI-CMC | RCOI confirmed as per RMI | From Ganzhou Haixin Tungsten Products Ltd, Ganzhou Grand Metals Minerals Industry Co,.Ltd.,Dapengshan 2. Ganzhou Grand Sea Metals Minerals Industry  W&amp;Mo Co,.Ltd. Dapengshan | 0 | RCOI confirmed as per RMI. | Approved by TI-CMC Sourcing | RCOI confirmed p | Ganzhou Grand Metals Minerals Industry Co.,Ltd. | 0, Dapengshan, Dapengshan Mining, Simaoao Mining, Piqiaokeng Mining, Ganzhou Grand Sea Metals Minerals Industry, and Ganzhou Haixin Tungsten Product Ltd, From Ganzhou Grand Metals Minerals Industry Co,.Ltd.and Ganzhou Haixin Tungsten Product Ltd, From Gan</t>
  </si>
  <si>
    <t>Argentina, Austria, Belgium, Brazil, Cambodia, Canada, Chile, China, Colombia, Ecuador, Ethiopia, Germany, Guyana, Hungary, India, Indonesia, Japan, Kazakhstan, Korea, Luxembourg, Malaysia, Mongolia, Myanmar, Namibia, Peru, Portugal, Taiwan, United States | Myanmar, Cambodia, Malaysia, Kazakhstan, Portugal, Austria, Mongolia, Luxembourg, Brazil, Korea, Republic of, Guyana, Chile, Laos, Ecuador, Colombia, Argentina, Hungary, Japan, India, Canada, Belgium, Namibia, Taiwan, Peru, Germany, Ethiopia, Russian Fede | L1 | China, India, Brazil, Canada, Japan, Namibia, Ethiopia, Germany, Austria, Colombia, Mongolia, Portugal, Belgium, Argentina, Cambodia, Chile, Ecuador, Guyana, Hungary, Kazakhstan, Korea, Luxembourg, Malaysia, Myanmar, Peru, United States, Indonesia, Austra | Australia, Austria, Brazil, China, Kazakhstan, Malaysia, Mongolia, Myanmar, Nigeria, Peru, Portugal, Russian Federation, Spain, Thailand, United Kingdom, United States of America, Viet Nam | Myanmar, Cambodia, Malaysia, Kazakhstan, Portugal, Austria, Mongolia, Luxembourg, Korea, Republic of, Guyana, Brazil, Chile, Laos, Colombia, Ecuador, Argentina, Hungary, Japan, India, Canada, Belgium, Namibia, Taiwan, Peru, Germany, Ethiopia, Russian Fede | Myanmar, Cambodia, Malaysia, Kazakhstan, Portugal, Austria, Mongolia, Luxembourg, Korea, Republic of, Guyana, Brazil, Chile, Laos, Ecuador, Colombia, Argentina, Hungary, Japan, India, Canada, Belgium, Namibia, Taiwan, Peru, Germany, Ethiopia, Russian Fede | CHINA | Myanmar, Cambodia, Malaysia, Kazakhstan, Portugal, Austria, Mongolia, Luxembourg, Republic Of Korea, Brazil, Guyana, Chile, Laos, Ecuador, Colombia, Argentina, Hungary, Japan, India, Canada, Belgium, Namibia, China, Peru, Ethiopia, Germany, Russia, Singap | Myanmar, Cambodia, Malaysia, Kazakhstan, Portugal, Mongolia, Austria, Luxembourg, Guyana, Brazil, Korea, Republic of, Chile, Laos, Colombia, Ecuador, Argentina, Hungary, Japan, India, Canada, Belgium, Namibia, Taiwan, Peru, Germany, Ethiopia, Russian Fede | Argentina, Australia, Austria, Belgium, Bolivia, Brazil, Cambodia, Canada, Chile, China, Colombia, Czech Republic, Djibouti, Ecuador, Egypt, Estonia, Ethiopia, France, Germany, Guyana, Hungary, India, Indonesia, Ireland, Israel, Ivory Coast, Japan, Kazakh | Myanmar, Cambodia, Malaysia, Kazakhstan, Portugal, Austria, Mongolia, Luxembourg, Brazil, Korea, Republic of, Guyana, Chile, Laos, Colombia, Ecuador, Argentina, Hungary, Japan, India, Canada, Belgium, Namibia, Taiwan, Peru, Germany, Ethiopia, Russian Fede</t>
  </si>
  <si>
    <t>Xiushui, Jiangxi Sheng</t>
  </si>
  <si>
    <t>See aggregated data below for TI-CMC Sourcing | RCOI confirmed as per RMI. | 0 | RCOI confirmed per RMI | Not disclosed by supplier | Not disclosed by supplier | RCOI confirmed as per RMI | Approved by TI-CMC Sourcing, Not disclosed by supplier, RCOI confirmed per RMI | P.R. of China. | Not disclosed by supplier | RCOI confirmed as per RMI | RUSSIAN FEDERATION | RCOI confirmed as per CF | China | RCOI Validated by RMI protocols | RCOI confirmed as per RMI. | Not disclosed by supplier | 0 | RCOI confirmed as per RMI. | Approved by TI-CMC Sourcing | RCOI confirmed per RMI | RCOI confirmed as per RMI. | China | See aggregated data below for T | Not disclosed by supplier | RCOI confirmed as per RMI, Not disclosed per TI-CMC | RCOI confirmed as per RMI. | RCOI confirmed per RMI | See aggregated data below for TI-CMC Sourcing | Not disclosed by supplier | 0 | RCOI confirmed as per RMI. | Approved by TI-CMC Sourcing | RCOI confirmed per RMI | RCOI confirmed as per RMI. | China | China | RCOI Validated by RMI protocols | RCOI confirmed as per RMI. | Not disclosed by supplier | 0 | | P.R. of China. | Not disclosed by supplier | RCOI confirmed as per RMI | RUSSIAN FEDERATION | RCOI confirmed as per CFSI | Not disclosed by supplier | 0, Far East Mine, Far East Mine, Russia, No information, Not disclosed by supplier, Not disclosed by supplier | Not disclosure, Not disclosed by supplier | RCOI confirmed as per RMI, Not disclosed per TI-CMC, P.R. of China. | RUSSIAN FEDERATION | Not disc</t>
  </si>
  <si>
    <t>Argentina, Australia, Austria, Belgium, Brazil, Cambodia, Canada, Chile, China, Ecuador, Ethiopia, Germany, Guyana, Hungary, India, Ireland, Japan, Kazakhstan, Korea, Luxembourg, Malaysia, Mongolia, Myanmar, Namibia, Niger, Peru, Portugal, Russian Federat | Myanmar, Cambodia, Malaysia, Kazakhstan, Portugal, Mongolia, Austria, Luxembourg, Brazil, Korea, Republic of, Guyana, Chile, Laos, Ecuador, Argentina, Hungary, Japan, India, Canada, Belgium, Namibia, Taiwan, Peru, Germany, Ethiopia, Russian Federation, Vi | L1 | China, Canada, Austria, Brazil, Japan, Mongolia, Portugal, Kazakhstan, Korea, Malaysia, Argentina, Belgium, Cambodia, Chile, Ecuador, Guyana, Hungary, India, Luxembourg, Myanmar, Namibia, Ethiopia, Germany, Peru, United States, Australia, Ireland, Niger, | Australia, Austria, Brazil, China, Kazakhstan, Malaysia, Mongolia, Myanmar, Nigeria, Peru, Portugal, Russian Federation, Spain, Thailand, United Kingdom, United States of America, Viet Nam | Myanmar, Cambodia, Malaysia, Kazakhstan, Portugal, Mongolia, Austria, Luxembourg, Brazil, Korea, Republic of, Guyana, Chile, Laos, Ecuador, Argentina, Hungary, Japan, India, Canada, Belgium, Namibia, Taiwan, Peru, Ethiopia, Germany, Russian Federation, Vi | Myanmar, Cambodia, Malaysia, Kazakhstan, Portugal, Mongolia, Austria, Luxembourg, Korea, Republic of, Brazil, Guyana, Chile, Laos, Ecuador, Argentina, Hungary, Japan, India, Canada, Belgium, Namibia, Taiwan, Peru, Germany, Ethiopia, Russian Federation, Vi | CHINA | Myanmar, Cambodia, Malaysia, Kazakhstan, Portugal, Mongolia, Austria, Luxembourg, Guyana, Republic Of Korea, Brazil, Chile, Laos, Ecuador, Argentina, Hungary, Japan, India, Canada, Belgium, Namibia, China, Peru, Ethiopia, Germany, Russia, Vietnam, USA, Eg | Myanmar, Cambodia, Malaysia, Kazakhstan, Portugal, Austria, Mongolia, Luxembourg, Brazil, Guyana, Korea, Republic of, Chile, Laos, Ecuador, Argentina, Hungary, Japan, India, Canada, Belgium, Namibia, Taiwan, Peru, Germany, Ethiopia, Russian Federation, Vi | Aland Islands, Argentina, Australia, Austria, Belgium, Bolivia, Brazil, Cambodia, Canada, Chile, China, Colombia, Djibouti, Ecuador, Egypt, Estonia, Ethiopia, France, Germany, Guyana, Hungary, India, Indonesia, Ireland, Israel, Italy, Ivory Coast, Japan, | Myanmar, Cambodia, Malaysia, Kazakhstan, Portugal, Mongolia, Austria, Luxembourg, Guyana, Korea, Republic of, Brazil, Chile, Laos, Ecuador, Argentina, Hungary, Japan, India, Canada, Belgium, Namibia, Taiwan, Peru, Germany, Ethiopia, Russian Federation, Vi</t>
  </si>
  <si>
    <t>Xiamen, Fujian Sheng</t>
  </si>
  <si>
    <t>R/S, HR, DRC, CC, and Mined (See aggregated data below for TI-CMC Sourcing) | Some are recyled/scrap,covered countries, DRC sourced and TI-CMC sourced but not all. | 0 | NORTH AMERICAN TUNGSTEN CORP.LTD; Xianglushan Mine CHINA; Yulu; unknown | according to:  http://www.responsiblemineralsinitiative.org | RCOI confirmed per RMI | Ni | San Rafael Mine | Recycled, Scrap and mines, from NORTH AMERICAN TUNGSTEN CORP.LTD,A&amp;IR MINING | Some are recycled, scrap, covered countries or DRC sourced but not all. | NingHua XingLuoKeng Tungsten Mining Co., Ltd,A&amp;amp;IR MINING,Yulu, NORTH AMERICAN TUNGSTEN CORP.LTD, R | RCOI Validated by RMI protocols | Some are recycled/scrap, high risk, covered countries and DRC sourced but not all. | Recycled, Scrap and mines, from NORTH AMERICAN TUNGSTEN CORP.LTD,A&amp;IR MINING | 0 | Some are recyled/scrap,covered countries, DRC sourced | A&amp;IR MINING JSC | A&amp;IR MINING | NORTH AMERICAN TUNGSTEN CORP.LTD | A&amp;IR MINING JSC, NORTH AMERICAN TUNGSTEN CORP.LTD. | A&amp;IR Mining JSC | A&amp;IR MINING
NORTH AMERICAN TUNGSTEN CORP.LTD | From CIF, Kenticha, Nanping, Yichun, A&amp;IR MINING JSC, NORTH AMERICAN T | Recycled, Scrap and mines, from NORTH AMERICAN TUNGSTEN CORP.LTD,A&amp;IR MINING | Some are recycled, scrap, covered countries or DRC sourced but not all., Some are recycled, scrap, covered countries or DRC sourced but not all | Some are recyled/scrap,covered | Recycled, Scrap and mines, from NORTH AMERICAN TUNGSTEN CORP.LTD,A&amp;IR MINING | 0 | Some are recyled/scrap,covered countries, DRC sourced and TI-CMC sourced but not all. | NORTH AMERICAN TUNGSTEN CORP.LTD; Yulu; unknown | R/S and Mined (approved by TI-CMC | Some are recycled, scrap, cover countries or DRC sourced but not all. | 0, A&amp;amp;IR MINING NORTH AMERICAN TUNGSTEN CORP.LTD, A&amp;amp;IR Mining, North America Tungsten Corp. Ltd, NingHua XingLuoKeng Tungsten Mining Co., Ltd., Yulu, and recycled/scrap, From A&amp;amp;IR MINING JSC, NORTH AMERICAN TUNGSTEN CORP.LTD. | A&amp;amp;IR MINING</t>
  </si>
  <si>
    <t>Australia, Bolivia (Plurinational State of), Brazil, Burundi, Canada, China, Ethiopia, Georgia, Indonesia, Italy, Malaysia, Mexico, Mongolia, Niger, Nigeria, Peru, Philippines, Recycled/Scrap, Russian Federation, Rwanda, Spain, Thailand, United States | Russian Federation, Burundi, Niger, Rwanda, Malaysia, Thailand, Bolivia, Spain, Canada, China, Brazil, Mexico, Australia, Nigeria | L1, L3, R/S | Recycled/Scrap, China, Canada, Rwanda, Burundi, Brazil, Australia, Mexico, Niger, Nigeria, Spain, Thailand, Malaysia, United States, Ethiopia, Russian Federation | Some are recyled/scrap,covered countries, DRC sourced and TI-CMC sourced but not all. | 0 | | Includes Covered Countries and CAHRA | PERU | Australia, Bolivia (Plurinational State of), Brazil, Burundi, China, Malaysia, Mexico, Mongolia, Nigeria, Peru, Recycled/Scrap, Russian Federation, Rwanda, Spain, Thailand, United States of America | Burundi, Russian Federation, Niger, Rwanda, Malaysia, Bolivia, Thailand, Spain, Canada, China, Brazil, Mexico, Australia, Nigeria | Australia, Bolivia (Plurinational State of), Brazil, Burundi, Canada, China, Ethiopia, Georgia, Indonesia, Italy, Malaysia, Mexico, Mongolia, Niger, Nigeria, Peru, Philippines, Recycled/Scrap, Russian Federation, Rwanda, Spain, Thailand, United States;Aus | Burundi, Russian Federation, Niger, Rwanda, Malaysia, Thailand, Bolivia, Spain, Canada, China, Brazil, Mexico, Australia, Nigeria | China, Recycled/Scrap, Russia, Canada, Thailand, DRC or an adjoining country (Covered Countries), Burundi, Rwanda, Niger, Malaysia, Bolivia, Spain, Brazil, Mexico, Australia, Nigeria, USA, Vietnam,  Ethiopia | CHINA | Burundi,Rwanda, China, Georgia, Russia | Includes Covered Countries | Canada | Russia, Canada | the DRC or an adjoining country(covered countirs) | Burundi,Rwanda | L1, L3, R/S | Mineral sourcing L1, L3, R/S, Brazil, Ethiopia, China, Russia, Canada, Scrap | Australia, Bolivia (Plurinational State of), Brazil, Burundi, Canada, China, Ethiopia, Georgia, Indonesia, Italy, Malaysia, Mexico, Mongolia, Niger, Nigeria, Peru, Philippines, Recycled/Scrap, Russian Federation, Rwanda, Spain, Thailand, United States, L1 | Australia, Bolivia (Plurinational State of), Brazil, Burundi, Canada, China, Ethiopia, Georgia, Indonesia, Italy, Malaysia, Mexico, Mongolia, Niger, Nigeria, Peru, Philippines, Recycled/Scrap, Russian Federation, Rwanda, Spain, Thailand, United States | R | Recycled/Scrap, China, Canada, Rwanda, Burundi, Brazil, Australia, Mexico, Niger, Nigeria, Spain, Thailand, Malaysia, United States, Ethiopia, Russian Federation | Burundi, Russian Federation, Niger, Rwanda, Malaysia, Thailand, Bolivia, Spain, Canada, China, Brazil, Mexico, Nigeria, Australia | Australia, Bolivia (Plurinational State of), Brazil, Burundi, Canada, China, Ethiopia, Georgia, Indonesia, Italy, Malaysia, Mexico, Mongolia, Niger, Nigeria, Peru, Philippines, Recycled/Scrap, Russian Federation, Rwanda, Spain, Thailand, United States, Bu | Burundi, Russian Federation, Niger, Rwanda, Malaysia, Bolivia, Thailand, Spain, Canada, China, Brazil, Mexico, Nigeria, Australia</t>
  </si>
  <si>
    <t>Nanfeng Xiaozhai, Yunnan Sheng</t>
  </si>
  <si>
    <t>See aggregated data below for TI-CMC Sourcing | RCOI confirmed as per RMI. | Not disclosed by supplier | Not disclosed by supplier | RCOI confirmed as per RMI | Not disclosed by supplier | Not disclosed per supplier | RCOI confirmed as per RMI | RUSSIAN FEDERATION | RCOI confirmed as per CFSI | Not disclosed per supplier | Not disclosed by supplier | Not dis | RCOI Validated by RMI protocols | RCOI confirmed as per RMI. | Not disclosed by supplier | 0 | RCOI confirmed as per RMI. | RCOI confirmed per RMI | RCOI confirmed as per RMI. | See aggregated data below for TI-CMC Sourcing | Not disclosed by supplier | RCOI confirmed as per RMI, Not disclosed per TI-CMC | RCOI confirmed as per RMI. | See aggregated data below for TI-CMC Sourcing | Not disclosed by supplier | 0 | RCOI confirmed as per RMI. | RCOI confirmed per RMI | RCOI confirmed as per RMI. | RCOI Validated by RMI protocols | RCOI confirmed as per RMI. | Not disclosed by supplier | 0 | RCOI confirmed as per RMI. | RCOI confirmed p | Not disclosed per supplier | RCOI confirmed as per RMI | RUSSIAN FEDERATION | RCOI confirmed as per CFSI | Not disclosed per supplier | Not disclosed by supplier | Not disclosed by supplier | 0, No information, Not disclosed by supplier, Not disclosed by supplier | RCOI confirmed as per RMI, Not disclosed per TI-CMC, RCOI confirmed as per RMI., RCOI confirmed per RMI, RUSSIAN FEDERATION | Not disclosed per supplier | RCOI confirmed as per RMI</t>
  </si>
  <si>
    <t>Argentina, Australia, Austria, Belgium, Brazil, Cambodia, Canada, Chile, China, Colombia, Ecuador, Ethiopia, Germany, Guyana, Hungary, India, Japan, Kazakhstan, Korea, Luxembourg, Malaysia, Mongolia, Myanmar, Namibia, Peru, Portugal, Taiwan, United States | Myanmar, Cambodia, Malaysia, Kazakhstan, Portugal, Austria, Mongolia, Luxembourg, Guyana, Korea, Republic of, Brazil, Chile, Laos, Ecuador, Colombia, Argentina, Hungary, Japan, India, Canada, Belgium, Namibia, Taiwan, Peru, Ethiopia, Germany, Russian Fede | L1 | China, Brazil, Austria, Canada, Colombia, Japan, Mongolia, Portugal, Korea, Argentina, Belgium, Cambodia, Chile, Ecuador, Guyana, Hungary, India, Kazakhstan, Luxembourg, Malaysia, Myanmar, Ethiopia, Germany, Namibia, Peru, United States, Australia, Irelan | Australia, Austria, Brazil, China, Kazakhstan, Malaysia, Mongolia, Myanmar, Nigeria, Peru, Portugal, Russian Federation, Spain, Thailand, United Kingdom, United States of America, Viet Nam | Myanmar, Cambodia, Malaysia, Kazakhstan, Portugal, Austria, Mongolia, Luxembourg, Brazil, Guyana, Korea, Republic of, Chile, Laos, Ecuador, Colombia, Argentina, Hungary, Japan, India, Canada, Belgium, Namibia, Taiwan, Peru, Ethiopia, Germany, Russian Fede | Myanmar, Cambodia, Malaysia, Kazakhstan, Portugal, Mongolia, Austria, Luxembourg, Brazil, Guyana, Korea, Republic of, Chile, Laos, Colombia, Ecuador, Argentina, Hungary, Japan, India, Canada, Belgium, Namibia, Taiwan, Peru, Germany, Ethiopia, Russian Fede | CHINA | Myanmar, Cambodia, Malaysia, Kazakhstan, Portugal, Austria, Mongolia, Luxembourg, Guyana, Republic Of Korea, Brazil, Chile, Laos, Ecuador, Colombia, Argentina, Hungary, Japan, India, Canada, Belgium, Namibia, China, Peru, Ethiopia, Germany, Russia, Vietna | Myanmar, Cambodia, Malaysia, Kazakhstan, Portugal, Austria, Mongolia, Luxembourg, Brazil, Guyana, Korea, Republic of, Chile, Laos, Colombia, Ecuador, Argentina, Hungary, Japan, India, Canada, Belgium, Namibia, Taiwan, Peru, Ethiopia, Germany, Russian Fede | Argentina, Australia, Austria, Belgium, Bolivia, Brazil, Cambodia, Canada, Chile, China, Colombia, Czech Republic, Djibouti, Ecuador, Egypt, Estonia, Ethiopia, France, Germany, Guyana, Hungary, India, Indonesia, Ireland, Israel, Ivory Coast, Japan, Kazakh | Myanmar, Cambodia, Malaysia, Kazakhstan, Portugal, Mongolia, Austria, Luxembourg, Brazil, Korea, Republic of, Guyana, Chile, Laos, Colombia, Ecuador, Argentina, Hungary, Japan, India, Canada, Belgium, Namibia, Taiwan, Peru, Ethiopia, Germany, Russian Fede</t>
  </si>
  <si>
    <t>Tonggu, Jiangxi Sheng</t>
  </si>
  <si>
    <t>See aggregated data below for TI-CMC Sourcing | RCOI confirmed as per RMI. | RCOI confirmed per RMI | Not disclosed by supplier | Not disclosed by supplier | RCOI confirmed as per RMI | Not disclosed by supplier, RCOI confirmed per RMI | Not disclosed by supplier | RCOI confirmed as per RMI | KAZAKHSTAN | RCOI confirmed as per CFSI | Not disclosed by supplier | NA, Not disclosed by | RCOI Validated by RMI protocols | RCOI confirmed as per RMI. | Not disclosed by supplier | 0 | RCOI confirmed as per RMI. | RCOI confirmed per RMI | RCOI confirmed as per RMI. | See aggregated data below for TI-CMC Sourcing | Not disclosed by supplier | RCOI confirmed as per RMI, Not disclosed per TI-CMC | RCOI confirmed as per RMI. | RCOI confirmed per RMI | See aggregated data below for TI-CMC Sourcing | Not disclosed by supplier | 0 | RCOI confirmed as per RMI. | RCOI confirmed per RMI | RCOI confirmed as per RMI. | RCOI Validated by RMI protocols | RCOI confirmed as per RMI. | Not disclosed by supplier | 0 | RCOI confirmed as per RMI. | RCOI confirmed p | Not disclosed by supplier | RCOI confirmed as per RMI | KAZAKHSTAN | RCOI confirmed as per CFSI | Not disclosed by supplier | 0, KAZAKHSTAN | Not disclosed by supplier | RCOI confirmed as per RMI | KAZAKHSTAN | RCOI confirmed as per CFSI | Not disclosed by supplier, NA, No information, Not disclosed by supplier, Not disclosed by supplier | Not disclosure, Not disclosed by suppli</t>
  </si>
  <si>
    <t>Argentina, Austria, Belgium, Brazil, Cambodia, Canada, Chile, China, Colombia, Ecuador, Ethiopia, Germany, Guyana, Hungary, India, Japan, Kazakhstan, Korea, Luxembourg, Malaysia, Mongolia, Myanmar, Namibia, Peru, Portugal, Recycled/Scrap, Taiwan | China, Korea, Republic of | L1 | China, Korea, Kazakhstan | RCOI confirmed as per RMI. | China, Korea, Republic of | RCOI confirmed per RMI | Mineral sourcing not disclosed by TI-CMC sourcing | Argentina, Austria, Belgium, Brazil, Cambodia, Canada, Chile, China, Colombia, Ecuador, Ethiop | Austria, Brazil, China, Kazakhstan, Malaysia, Mongolia, Myanmar, Peru, Portugal | L1 | RCOI confirmed as per RMI | China, Korea, Republic of | Sunrise Project Area of Xiushui Industrial Park, Tonggu, Yichun, Jiangxi, China | Excludes Covered Countries | Argentina, Austria, Belgium, Brazil, Cambodia, Canada, Chile, China, Colombia, Ecua | Argentina, Austria, Belgium, Brazil, Cambodia, Canada, Chile, China, Colombia, Ecuador, Ethiopia, Germany, Guyana, Hungary, India, Japan, Kazakhstan, Korea, Luxembourg, Malaysia, Mongolia, Myanmar, Namibia, Peru, Portugal, Recycled/Scrap, Taiwan;Austria, | L1 | RCOI confirmed as per RMI. | Excludes Covered Countries | China, Republic Of Korea, Kazakhstan | China, Republic Of Korea, Kazakhstan | China, Korea, Republic of | China, Korea, Kazakhstan | RCOI Validated by RMI protocols | RCOI confirmed per RMI | | China, Republic Of Korea, Kazakhstan | CHINA | Argentina, Austria, Belgium, Brazil, Cambodia, Canada, Chile, China, Colombia, Ecuador, Ethiopia, Germany, Guyana, Hungary, India, Japan, Kazakhstan, Korea, Luxembourg, Malaysia, Mongolia, Myanmar, Namibia, Peru, Portugal, Recycled/Scrap, Taiwan, L1 | RCO | Argentina, Austria, Belgium, Brazil, Cambodia, Canada, Chile, China, Colombia, Ecuador, Ethiopia, Germany, Guyana, Hungary, India, Japan, Kazakhstan, Korea, Luxembourg, Malaysia, Mongolia, Myanmar, Namibia, Peru, Portugal, Recycled/Scrap, Taiwan | China, | China, Korea, Kazakhstan | Argentina, Austria, Belgium, Brazil, Cambodia, Canada, Chile, China, Colombia, Ecuador, Ethiopia, Germany, Guyana, Hungary, India, Japan, Kazakhstan, Korea, Luxembourg, Malaysia, Mongolia, Myanmar, Namibia, Peru, Portugal, Recycled/Scrap, Taiwan, China, K</t>
  </si>
  <si>
    <t>See aggregated data below for TI-CMC Sourcing | RCOI confirmed as per RMI. | Jiangxi | RCOI confirmed per RMI | Not disclosed by supplier | Recycled, Scrap and mines | RCOI confirmed as per RMI | Not disclosed by supplier, RCOI confirmed per RMI | Not disclosed by supplier | RCOI confirmed as per RMI | Domestic mine. Not recycle. | JAPAN | RCOI confirmed as per CFSI | Not disclosed by supplie | RCOI Validated by RMI protocols | RCOI confirmed as per RMI. | Recycled, Scrap and mines | 0 | RCOI confirmed as per RMI. | RCOI confirmed per RMI | Jiangxi | RCOI confirmed as per RMI. | See aggregated data below for TI-CMC Sourcing | Jiangxi | Not disclosed per TI-CMC | RCOI confirmed as per RMI. | RCOI confirmed per RMI | See aggregated data below for TI-CMC Sourcing, Recycled, Scrap and mines | RCOI confirmed as per RMI | Recycled, Scrap and mines | 0 | RCOI confirmed as per RMI. | RCOI confirmed per RMI | Jiangxi | RCOI confirmed as per RMI. | RCOI Validated by RMI protocols | RCOI confirmed as per RMI. | Recycled, Scrap and mines | 0 | RCOI confirmed as per RMI. | RCOI c | Not disclosed by supplier | RCOI confirmed as per RMI | Domestic mine. Not recycle. | JAPAN | RCOI confirmed as per CFSI | Not disclosed by supplier | Recycled, Scrap and mines | Recycled, Scrap and mines</t>
  </si>
  <si>
    <t>Australia, Austria, Bolivia (Plurinational State of), Brazil, Canada, China, Colombia, Democratic Republic of Congo, Indonesia, Ireland, Japan, Malaysia, Mexico, Mongolia, Niger, Peru, Recycled/Scrap, Russian Federation, Switzerland, United States | DRC- Congo (Kinshasa), Canada, Russian Federation, China, Brazil, Malaysia, Australia, Bolivia, Peru, Indonesia | L1 | Recycled/Scrap, China, Indonesia, Brazil, Australia, Canada, Malaysia, Peru, Japan, Russian Federation, Democratic Republic of Congo | RCOI confirmed as per RMI. | DRC- Congo (Kinshasa), Canada, Russian Federation, China, Brazil, Malaysia, Australia, Boli | Austria, Bolivia (Plurinational State of), Brazil, China, Colombia, Democratic Republic of the Congo, Malaysia, Mexico, Mongolia, Peru, Russian Federation, United States of America | L1 | RCOI confirmed as per RMI | DRC- Congo (Kinshasa), Canada, Russian Federation, China, Brazil, Malaysia, Australia, Bolivia, Peru, Indonesia | Changlong Town, Chongyi County, Ganzhou City, Jiangxi Province, China | Excludes Covered Countries | Austral | DRC- Congo (Kinshasa), Canada, Russian Federation, China, Brazil, Malaysia, Bolivia, Australia, Peru, Indonesia | Australia, Austria, Bolivia (Plurinational State of), Brazil, Canada, China, Colombia, Democratic Republic of Congo, Indonesia, Ireland, Japan, Malaysia, Mexico, Mongolia, Niger, Peru, Recycled/Scrap, Russian Federation, Switzerland, United States;Austria | L1 | RCOI confirmed as per RMI. | Excludes Covered Countries | China, DRC or an adjoining country (Covered Countries), Canada, Russia, Brazil, Malaysia, Australia, Bolivia, Peru, Indonesia, Recycled/Scrap, Japan | China, DRC or an adjoining country (Cover | CHINA | China, DRC or an adjoining country (Covered Countries), Canada, Russia, Brazil, Malaysia, Australia, Bolivia, Peru, Indonesia, Recycled/Scrap, Japan | Australia, Austria, Bolivia (Plurinational State of), Brazil, Canada, China, Colombia, Democratic Republic of Congo, Indonesia, Ireland, Japan, Malaysia, Mexico, Mongolia, Niger, Peru, Recycled/Scrap, Russian Federation, Switzerland, United States, Not di | Australia, Austria, Bolivia (Plurinational State of), Brazil, Canada, China, Colombia, Democratic Republic of Congo, Indonesia, Ireland, Japan, Malaysia, Mexico, Mongolia, Niger, Peru, Recycled/Scrap, Russian Federation, Switzerland, United States | Recyc | Recycled/Scrap, China, Indonesia, Brazil, Australia, Canada, Malaysia, Peru, Japan, Russian Federation, Democratic Republic of Congo</t>
  </si>
  <si>
    <t>See aggregated data below for TI-CMC Sourcing | RCOI confirmed as per RMI. | 0 | RCOI confirmed per RMI | Not disclosed by supplier | From Chongyi Weiheng Mining Co.,Ltd/Chongyi Hengchang Co.,Ltd | RCOI confirmed as per RMI | Not disclosed by supplier, RCOI confirmed per RMI | Not disclosed per supplier | RCOI confirmed as per RMI | RCOI confirmed as per CFSI | Not disclosed per supplie | RCOI Validated by RMI protocols | RCOI confirmed as per RMI. | From Chongyi Weiheng Mining Co.,Ltd/Chongyi Hengchang Co.,Ltd | 0 | RCOI confirmed as per RMI. | RCOI confirmed per RMI | RCOI confirmed as per RMI. | See aggregated data below for TI-CMC Sour | From Chongyi Weiheng Mining Co.,Ltd/Chongyi Hengchang Co.,Ltd | RCOI confirmed as per RMI, Not disclosed per TI-CMC | RCOI confirmed as per RMI. | RCOI confirmed per RMI | See aggregated data below for TI-CMC Sourcing | From Chongyi Weiheng Mining Co.,Ltd/Chongyi Hengchang Co.,Ltd | 0 | RCOI confirmed as per RMI. | RCOI confirmed per RMI | RCOI confirmed as per RMI. | RCOI Validated by RMI protocols | RCOI confirmed as per RMI. | From Chongyi Weiheng Mining Co.,Ltd/Chong | Not disclosed per supplier | RCOI confirmed as per RMI | RCOI confirmed as per CFSI | Not disclosed per supplier | Not disclosed by supplier | From Chongyi Weiheng Mining Co.,Ltd/Chongyi Hengchang Co.,Ltd | From Chongyi Weiheng Mining Co.,Ltd/Chongyi Heng</t>
  </si>
  <si>
    <t>Argentina, Australia, Austria, Bolivia (Plurinational State of), Brazil, Canada, Chile, China, Colombia, Guinea, Ireland, Japan, Mexico, Mongolia, Niger, Nigeria, Papua New Guinea, Peru, Portugal, Recycled/Scrap, Singapore, Spain, United States | Argentina, Papua New Guinea, Singapore, Guinea, United States, Japan, Canada, China, Brazil, Mexico, Chile, Australia, Peru | L1 | Recycled/Scrap, China, Canada, Mexico, Brazil, United States, Australia, Japan, Peru, Guinea, Singapore, Argentina, Chile, Papua New Guinea, Portugal, Spain | RCOI confirmed as per RMI. | 0 | Papua New Guinea, Argentina, Singapore, United States, Guinea, | Australia, Austria, Bolivia (Plurinational State of), Brazil, China, Mexico, Mongolia, Nigeria, Peru, Portugal, Spain, United States of America | Argentina, Papua New Guinea, Singapore, United States, Guinea, Japan, Canada, China, Brazil, Mexico, Australia, Chile, Peru | Argentina, Australia, Austria, Bolivia (Plurinational State of), Brazil, Canada, Chile, China, Colombia, Guinea, Ireland, Japan, Mexico, Mongolia, Niger, Nigeria, Papua New Guinea, Peru, Portugal, Recycled/Scrap, Singapore, Spain, United States;Australia, | Papua New Guinea, Argentina, Singapore, United States, Guinea, Japan, Canada, China, Brazil, Mexico, Australia, Chile, Peru | LR | RCOI confirmed as per RMI. | Argentina, Papua New Guinea, Singapore, USA, Guinea, Japan, Canada, China, Brazil, Mexico, Chile, Australia, Peru, Recycled/Scrap, Portugal, Spain, Bolivia | Argentina, Papua New Guinea, Singapore, United States, Guinea, | CHINA | Argentina, Papua New Guinea, Singapore, USA, Guinea, Japan, Canada, China, Brazil, Mexico, Chile, Australia, Peru, Recycled/Scrap, Portugal, Spain, Bolivia | Argentina, Australia, Austria, Bolivia (Plurinational State of), Brazil, Canada, Chile, China, Colombia, Guinea, Ireland, Japan, Mexico, Mongolia, Niger, Nigeria, Papua New Guinea, Peru, Portugal, Recycled/Scrap, Singapore, Spain, United States, L1 | RCOI | Argentina, Australia, Austria, Bolivia (Plurinational State of), Brazil, Canada, Chile, China, Colombia, Guinea, Ireland, Japan, Mexico, Mongolia, Niger, Nigeria, Papua New Guinea, Peru, Portugal, Recycled/Scrap, Singapore, Spain, United States | Recycled | Recycled/Scrap, China, Canada, Mexico, Brazil, United States, Australia, Japan, Peru, Guinea, Singapore, Argentina, Chile, Papua New Guinea, Portugal, Spain | Papua New Guinea, Argentina, Singapore, Guinea, United States, Japan, Canada, China, Brazil, Mexico, Chile, Australia, Peru</t>
  </si>
  <si>
    <t>See aggregated data below for TI-CMC Sourcing, R/S | RCOI confirmed as per RMI. | Some are recycled or scrap sourced but not all. | Recycled or scrap, and mining not disclosed by supplier | Recycled, Scrap and mines | Some are recycled or scrap sourced but not all | L1, R/S, Some are recycled or scrap sourced but not all. | Some are recycled or scrap sourced but not all. | Some are recycled or scrap sourced but not all. , Some are recycled/s | RCOI Validated by RMI protocols | Some are recycled/scrap sourced but not all. | Recycled, Scrap and mines | 0 | Some are recycled/scrap sourced but not all. | L1, R/S | RCOI confirmed per RMI | Some are recycled/scrap sourced but not all. | See aggregate | Some are recycled or scrap sourced but not all, Some are recycled or scrap sourced but not all., Recycled, Scrap and mines | Recycled, Scrap and mines | Some are recycled or scrap sourced but not all, Some are recycled or scrap sourced but not all | RCOI confirmed as per RMI. | See aggregated data below for TI-CMC Sourcing, R/S | Recycled, Scrap and mines | 0 | Some are recycled/scrap sourced but not all. | L1, R/S | RCOI confirmed per RMI | Some are recycled/scrap sourced but not all. | RCOI Validated by RMI protocols | Some are recycled/scrap sourced but not all. | Recycled, Scr | Some are recycled or scrap sourced but not all. | 0, INDONESIA | Some are recycled or scrap sourced but not all. | Some are recycled or scrap sourced but not all | not available | INDONESIA | Some are recycled or scrap sourced but not all | Some are recycled or scrap sourced but not all. | Recycled, Scra</t>
  </si>
  <si>
    <t>Argentina, Australia, Austria, Belgium, Brazil, Cambodia, Canada, Chile, China, Colombia, Democratic Republic of Congo, Ecuador, Germany, Guyana, Hungary, India, Japan, Kazakhstan, Korea, Luxembourg, Malaysia, Mongolia, Myanmar, Namibia, Peru, Portugal, R | DRC- Congo (Kinshasa), Myanmar, Cambodia, Malaysia, Kazakhstan, Portugal, Mongolia, Austria, Luxembourg, Brazil, Guyana, Korea, Republic of, Chile, Laos, Ecuador, Colombia, Argentina, Hungary, Japan, India, Canada, Belgium, Namibia, Taiwan, Peru, Ethiopia | L1, R/S | Recycled/Scrap, China, Brazil, Colombia, Mongolia, Portugal, Austria, Japan, Malaysia, Myanmar, Argentina, Chile, Ecuador, Guyana, Cambodia, Hungary, Kazakhstan, Korea, Luxembourg, Canada, India, Belgium, Namibia, Peru, Germany, United States, Australia, | Australia, Austria, Brazil, China, Democratic Republic of the Congo, Kazakhstan, Malaysia, Mongolia, Myanmar, Nigeria, Peru, Portugal, Russian Federation, Spain, Thailand, United Kingdom, United States of America, Viet Nam | DRC- Congo (Kinshasa), Myanmar, Cambodia, Malaysia, Kazakhstan, Portugal, Austria, Mongolia, Luxembourg, Guyana, Korea, Republic of, Brazil, Chile, Laos, Ecuador, Colombia, Argentina, Hungary, Japan, India, Canada, Belgium, Namibia, Taiwan, Peru, Ethiopia | DRC- Congo (Kinshasa), Myanmar, Cambodia, Malaysia, Kazakhstan, Portugal, Austria, Mongolia, Luxembourg, Korea, Republic of, Brazil, Guyana, Chile, Laos, Colombia, Ecuador, Argentina, Hungary, Japan, India, Canada, Belgium, Namibia, Taiwan, Peru, Germany, | CHINA | Recycled/Scrap, DRC or an adjoining country (Covered Countries), Myanmar, Cambodia, Malaysia, Kazakhstan, Portugal, Austria, Mongolia, Luxembourg, Guyana, Brazil, Republic Of Korea, Chile, Laos, Ecuador, Colombia, Argentina, Hungary, Japan, India, Canada, | Some are recycled or scrap sourced but not all, L1, R/S | Mineral sourcing L1,R/S, not disclosed by supplier | Some are recycled or scrap sourced but not all. | DRC- Congo (Kinshasa), Myanmar, Cambodia, Malaysia, Kazakhstan, Portugal, Mongolia, Austria, Luxembourg, Korea, Republic of, Guyana, Brazil, Chile, Laos, Ecuador, Colombia, Argentina, Hungary, Japan, India, Canada, Belgium, Namibia, Taiwan, Peru, Ethiopia | DRC- Congo (Kinshasa), Myanmar, Cambodia, Malaysia, Kazakhstan, Portugal, Austria, Mongolia, Luxembourg, Korea, Republic of, Guyana, Brazil, Chile, Laos, Colombia, Ecuador, Argentina, Hungary, Japan, India, Canada, Belgium, Namibia, Taiwan, Peru, Ethiopia</t>
  </si>
  <si>
    <t>Gao'an,Jiangxi Sheng</t>
  </si>
  <si>
    <t>China, Recycled/Scrap, United States | China | Not disclosed per LBMA | China, United States | China | China, Recycled/Scrap, United States | China, USA | China | China, Recycled/Scrap, United States | China, United States | China, China, USA, No reason to believe sources from DRC or covered countries | China, USA | China, USA | China, Recycled/Scrap, Russia, Canada, Thailand, DRC or an adjoining country (C | China;China, Recycled/Scrap, United States;Unknown | China, USA | China | China, United States | China, USA | China, Recycled/Scrap, Russia, Canada, Thailand, DRC or an adjoining country (Covered Countries), Burundi, Rwanda, Niger, Malaysia, Bolivia, Spain, Brazil, Mexico, Australia, Nigeria, USA, Vietnam, | China, USA | CHINA | China, China, Recycled/Scrap, United States | China, Recycled/Scrap, United States | China, United States | China, USA | China, Recycled/Scrap, Russia, Canada, Thailand, DRC or an adjoining country (Covered Countries), Burundi, Rwanda, Niger, Malaysia, Bolivia, Spain, Brazil, Mexico, Australia, Niger | China, United States | China, China, Recycled/Scrap, United States, China, United States, China, USA, China, USA | China, Recycled/Scrap, Russia, Canada, Thailand, DRC or an adjoining country (Covered Countries), Burundi, Rwanda, Niger, Malaysia, Bolivia, Spain, Brazil, Mexico,</t>
  </si>
  <si>
    <t>R/S and Mined (See aggregated data below for TI-CMC Sourcing) | Some are recyled/scrap, TI-CMC sourced but not all. | 0 | NingHua Xingluokeng Tungsten Mining Co., Ltd; Xiamen Tungsten; Ninghua Hangluoken Co., Ltd.; NinHua Xingluokeng Tungsten Mining Co.,Ltd; Luoyang Yulu Mining Co.,Ltd; Ninghua Hangluoken Co., Ltd. Lu | RCOI confirmed as per RMI | From NinHua Xingluokeng Tungsten Mining Co.,Ltd; Luoyang Yulu Mining Co.,Ltd;Zijin Mining Co.,Ltd;Xianglushan Mine;Xinxhou Mining Co.,Ltd | Some are recycled or scrap sourced but not all | Ninghua Hangluoken Co., Ltd., NinHua Xingluokeng Tungsten Mining C | China | CANADA | Thailand | RCOI Validated by RMI protocols | Some are recyled/scrap sourced but not all. | Xingluokeng, Jinding, Yulu | From NinHua Xingluokeng Tungsten Mining Co.,Ltd; Luoyang Yulu Mining Co.,Ltd;Zijin Mining Co.,Ltd;Xianglushan Mine;Xin | From NinHua Xingluokeng Tungsten Mining Co.,Ltd; Luoyang Yulu Mining Co.,Ltd;Zijin Mining Co.,Ltd;Xianglushan Mine;Xinxhou Mining Co.,Ltd | Some are recycled or scrap sourced but not all, Some are recycled, scrap, covered countries or DRC sourced but not | From NinHua Xingluokeng Tungsten Mining Co.,Ltd; Luoyang Yulu Mining Co.,Ltd;Zijin Mining Co.,Ltd;Xianglushan Mine;Xinxhou Mining Co.,Ltd | 0 | Some are recyled/scrap, TI-CMC sourced but not all. | NingHua Xingluokeng Tungsten Mining Co., Ltd; Xiamen Tung | Yulu mine | 0, From Ning Hua Xingluokeng Tungsten Mining Co.,Ltd Luoy,Luoyang Yulu Mining Co.,Ltd,Zijin Mining Co.,Ltd,Xinxhou Mining Co.,Ltd,, From NinHua Xingluokeng Tungsten Mining Co.,Ltd; Luoyang Yulu Mining Co.,Ltd;Zijin Mining Co.,Ltd;Xianglushan Mine;Xinxhou</t>
  </si>
  <si>
    <t>Argentina, Australia, Austria, Belgium, Brazil, Cambodia, Canada, Chile, China, Colombia, Democratic Republic of Congo, Ecuador, Germany, Guyana, Hungary, India, Japan, Kazakhstan, Korea, Luxembourg, Malaysia, Mexico, Mongolia, Myanmar, Namibia, Niger, Ni | DRC- Congo (Kinshasa), Myanmar, Cambodia, Malaysia, Kazakhstan, Portugal, Mongolia, Austria, Luxembourg, Guyana, Brazil, Korea, Republic of, Chile, Laos, Ecuador, Colombia, Argentina, Hungary, Japan, India, Canada, Belgium, Namibia, Taiwan, Peru, Ethiopia | L1, R/S | RCOI confirmed as per RMI. | Recycled/Scrap, China, Canada, Brazil, Portugal, Japan, United States, Australia, Niger, Nigeria, Peru, Thailand, Mexico, Spain, Rwanda, Germany, Malaysia, Mongolia, Austria, Colombia, Cambodia, Guyana, Kazakhstan, Korea, Luxembourg, Myanmar, Chile, India | Includes Covered Countries and CAHRA | MALAYSIA | Australia, Austria, Brazil, China, Democratic Republic of the Congo, Germany, Ireland, Israel, Japan, Kazakhstan, Malaysia, Mexico, Mongolia, Myanmar, Nigeria, Peru, Portugal, Recycled/Scrap, Russian Federation, Rwanda, Spain, Thailand, United Kingdom, Un | DRC- Congo (Kinshasa), Myanmar, Cambodia, Malaysia, Kazakhstan, Portugal, Mongolia, Austria, Luxembourg, Korea, Republic of, Guyana, Brazil, Chile, Laos, Colombia, Ecuador, Argentina, Hungary, Japan, India, Canada, Belgium, Namibia, Taiwan, Peru, Ethiopia | DRC- Congo (Kinshasa), Myanmar, Cambodia, Malaysia, Kazakhstan, Portugal, Mongolia, Austria, Luxembourg, Guyana, Brazil, Korea, Republic of, Chile, Laos, Colombia, Ecuador, Argentina, Hungary, Japan, India, Canada, Belgium, Namibia, Taiwan, Peru, Ethiopia | CHINA | China, Canada, Australia, Bolivia, Brazil, Russia, Portugal, USA, Nigeria, Thailand, Spain, Vietnam,  Rwanda, Niger, Mexico, Peru, Germany, Japan, Recycled/Scrap | DRC- Congo (Kinshasa), Myanmar, Cambodia, Malaysia, Kazakhstan, Portugal, Austria, Mongolia, Luxembourg, Guyana, Brazil, Korea, Republic of, Chile, Laos, Ecuador, Colombia, Argentina, Hungary, Japan, India, Canada, Belgium, Namibia, Taiwan, Peru, Ethiopia | DRC- Congo (Kinshasa), Myanmar, Cambodia, Malaysia, Kazakhstan, Portugal, Mongolia, Austria, Luxembourg, Brazil, Korea, Republic of, Guyana, Chile, Laos, Ecuador, Colombia, Argentina, Hungary, Japan, India, Canada, Belgium, Namibia, Taiwan, Peru, Ethiopia</t>
  </si>
  <si>
    <t>St. Martin i-S, Steiermark</t>
  </si>
  <si>
    <t>R/S, LR, HR, CC and Mined (See aggregated data below for TI-CMC Sourcing) | Some are recyled/scrap,covered countries, and TI-CMC sourced but not all. | Indonesia | RCOI confirmed per RMI | Mittersill | Recycled or scrap, and mining not disclosed by supplier | Recycled, Scrap and mines | Some are recycled, scrap or covered countries sourced but not all | Mittersill, R/S and Mined (approved by TI-CMC Sourcing), RCOI confirmed per RMI | Some are recycled, scrap, cover countries or DRC sourced but not all. | Mitte | RCOI Validated by RMI protocols | Some are recycled/scrap, high risk countries, and covered countries sourced but not all. | Recycled, Scrap and mines | 0 | Some are recyled/scrap,covered countries, and TI-CMC sourced but not all. | R/S and Mined (approve | Some are recycled, scrap, covered countries or DRC sourced but not all., Some are recycled, scrap or cover countries sourced but not all. | Some are recycled, scrap, cover countries or DRC sourced but not all., Recycled, Scrap and mines | Recycled, Scrap and mines | Some are recycled, scrap or covered countries sourced but not all, Some are recycled, scrap or covered countries sourced but not all | Some are recyled/scrap,covered countries, and TI-CMC sourced but not all. | RCOI confirmed p | Recycled, Scrap and mines | 0 | Some are recyled/scrap,covered countries, and TI-CMC sourced but not all. | R/S and Mined (approved by TI-CMC Sourcing) | RCOI confirmed per RMI | Indonesia | Some are recycled/scrap, high risk countries, and covered countr | Some are recycled, scrap, cover countries or DRC sourced but not all. | 0, Mittersill and recycled/scrap, NA, No information, Not disclosure | Recycled or scrap, and mining not disclosed by supplier, R/S, LR, HR, CC and Mined (See aggregated data below for TI-CMC Sourcing), RCOI confirmed per RMI, Recycled and from Mittersill</t>
  </si>
  <si>
    <t>Argentina, Australia, Austria, Belgium, Brazil, Cambodia, Canada, Chile, China, Colombia, Djibouti, Ecuador, Egypt, Estonia, Ethiopia, France, Germany, Guyana, Hungary, India, Indonesia, Ireland, Israel, Japan, Kazakhstan, Portugal, Recycled/Scrap, Rwanda | Austria, China, Australia | L1, L3, DRC, R/S | Recycled/Scrap, Austria, Australia, China, Brazil, Canada, Colombia, Argentina, Chile, Belgium, Cambodia, Ecuador, Rwanda, Japan, Ethiopia, India, Germany, Guyana, Hungary, Kazakhstan, Djibouti, Egypt, Ireland, Estonia, Indonesia, France, Israel | Some ar | Includes Covered Countries | Australia, Austria, Brazil, China, Kazakhstan, Portugal, Rwanda | LR, HR, CC, R/S | L1, CC, DRC, R/S | Some are recycled, scrap or covered countries sourced but not all | Austria, China, Australia | the DRC or an adjoining country(covered countries) | Includes Covered Countries | Bergia 33, St. Martin i-S, Styria, Austr | LR, HR, CC, R/S | Some are recycled/scrap, high risk countries, and covered countries sourced but not all. | Includes Covered Countries | China, Recycled/Scrap, DRC or an adjoining country (Covered Countries), Austria, Australia, Rwanda, Russia, Argentina | AUSTRIA | China, Recycled/Scrap, DRC or an adjoining country (Covered Countries), Austria, Australia, Rwanda, Russia, Argentina, Belgium, Bolivia, Brazil, Cambodia, Canada, Chile, Colombia, Ivory Coast, Czech Republic, Djibouti, Ecuador, Egypt, Estonia, Ethiopia, F | Austria;Rwanda, Some are recycled, scrap, covered countries or DRC sourced but not all., Includes Covered Countries | the DRC or an adjoining country(covered countirs) | L1, L3, DRC, R/S | Mineral sourcing L1, L3, DRC, R/S, Not disclosed by supplier | Som | Recycled/Scrap, Austria, Australia, China, Brazil, Canada, Colombia, Argentina, Chile, Belgium, Cambodia, Ecuador, Rwanda, Japan, Ethiopia, India, Germany, Guyana, Hungary, Kazakhstan, Djibouti, Egypt, Ireland, Estonia, Indonesia, France, Israel</t>
  </si>
  <si>
    <t>Fallon, Nevada</t>
  </si>
  <si>
    <t>Some are recyled/scrap, TI-CMC sourced but not all. | Kep. Riau &amp; Singkep Mines | Some are recycled or scrap sourced but not all. | Recycled or scrap, and mining not disclosed by supplier | Recycled, Scrap and mines | Some are recycled or scrap sourced but not all | Includes Covered Countries | R/S and Mined (approved by TI-CMC Sourcing), Some are recycled or scrap sourced but not all. | Some are recycled or scrap sourced but not all. | Some | UNITED STATES | RCOI Validated by RMI protocols | Some are recycled/scrap sourced but not all. | Recycled, Scrap and mines | 0 | Some are recyled/scrap, TI-CMC sourced but not all. | R/S and Mined (approved by TI-CMC Sourcing) | RCOI confirmed per RMI | K | Recycled, Scrap and mines | Some are recycled or scrap sourced but not all | Includes Covered Countries, Some are recycled, scrap or covered countries sourced but not all | Some are recyled/scrap, TI-CMC sourced but not all. | R/S and Mined (See aggregate | Recycled, Scrap and mines | 0 | Some are recyled/scrap, TI-CMC sourced but not all. | R/S and Mined (approved by TI-CMC Sourcing) | RCOI confirmed per RMI | Kep. Riau &amp; Singkep Mines | Some are recycled/scrap sourced but not all. | UNITED STATES | UNITED | Some are recycled or scrap sourced but not all.</t>
  </si>
  <si>
    <t>Argentina, Australia, Bolivia (Plurinational State of), Canada, Chile, China, Democratic Republic of Congo, Eritrea, Germany, Indonesia, Japan, Mexico, Peru, Portugal, Recycled/Scrap, Russian Federation, Switzerland, United States, Viet Nam, Zambia | Recycle/Scrap, Russian Federation, Viet Nam, United States, China, Bolivia, Portugal | L1, R/S | Recycled/Scrap, United States, China, Portugal, Indonesia, Mexico, Viet Nam, Russian Federation | Some are recyled/scrap, TI-CMC sourced but not all. | Recycle/Scrap, Russian Federation, Viet Nam, United States, China, Bolivia, Portugal | INDONESIA; UNKNO | L1, CC, R/S | Some are recycled or scrap sourced but not all | Recycle/Scrap, Russian Federation, Viet Nam, United States, China, Bolivia, Portugal | Includes Covered Countries | Fallon, NV | Argentina, Australia, Bolivia (Plurinational State of), Canada, | Argentina, Australia, Bolivia (Plurinational State of), Canada, Chile, China, Democratic Republic of Congo, Eritrea, Germany, Indonesia, Japan, Mexico, Peru, Portugal, Recycled/Scrap, Russian Federation, Switzerland, United States, Viet Nam, Zambia;Austra | L1, CC, R/S | Some are recycled/scrap sourced but not all. | Includes Covered Countries | Recycled/Scrap, USA, Russia, Vietnam, China, Bolivia, Portugal, Indonesia, Mexico, DRC or an adjoining country (Covered Countries) | Recycled/Scrap, USA, Russia, Vie | Australia, Bolivia (Plurinational State of), China, Democratic Republic of the Congo, Mexico, Peru, Portugal, Russian Federation, United States of America, Viet Nam | Recycled/Scrap, USA, Russia, Vietnam, China, Bolivia, Portugal, Indonesia, Mexico, DRC or an adjoining country (Covered Countries) | UNITED STATES OF AMERICA | Argentina, Australia, Bolivia (Plurinational State of), Canada, Chile, China, Democratic Republic of Congo, Eritrea, Germany, Indonesia, Japan, Mexico, Peru, Portugal, Recycled/Scrap, Russian Federation, Switzerland, United States, Viet Nam, Zambia, L1, C | Argentina, Australia, Bolivia (Plurinational State of), Canada, Chile, China, Democratic Republic of Congo, Eritrea, Germany, Indonesia, Japan, Mexico, Peru, Portugal, Recycled/Scrap, Russian Federation, Switzerland, United States, Viet Nam, Zambia | Recy | Recycled/Scrap, United States, China, Portugal, Indonesia, Mexico, Viet Nam, Russian Federation | Includes Covered Countries</t>
  </si>
  <si>
    <t>Akita City, Akita</t>
  </si>
  <si>
    <t>R/S, LR | Some are recycled/scrap sourced but not all. | 0 | Tin Mine in Indonesia(No Name of Tin Mine) | RCOI confirmed per RMI | Some are recycled, scrap, covered countries or DRC sourced but not all. | Recycled or scrap, and mining not disclosed by supplier | Recycled, Scrap and mines | Some are recycled or scrap sourced but not all | R/S and Mined (approved by TI-CMC Sourcing), RCOI confirmed per RMI, Some are recycled, scrap, covered countries or DRC sourced but not all. | Some are recycled, scrap, cover cou | RCOI Validated by RMI protocols | Some are recycled/scrap sourced but not all. | Recycled, Scrap and mines | 0 | Some are recyled/scrap, TI-CMC sourced but not all. | R/S and Mined (approved by TI-CMC Sourcing) | RCOI confirmed per RMI | Tin Mine in Indon | Recycled, Scrap and mines | Some are recycled or scrap sourced but not all, Some are recycled or scrap sourced but not all | Some are recycled/scrap sourced but not all. | RCOI confirmed per RMI | R/S, LR, 0 | Recycled, Scrap and mines | 0 | Some are recyled/scrap, TI-CMC sourced but not all. | R/S and Mined (approved by TI-CMC Sourcing) | RCOI confirmed per RMI | Tin Mine in Indonesia(No Name of Tin Mine) | Some are recycled/scrap sourced but not all. | Recycl | Some are recycled, scrap, cover countries or DRC sourced but not all.</t>
  </si>
  <si>
    <t>Argentina, Australia, Austria, Belgium, Brazil, Cambodia, Canada, Chile, China, Ecuador, Ethiopia, Germany, Guyana, Hungary, India, Japan, Kazakhstan, Korea, Luxembourg, Malaysia, Mongolia, Myanmar, Namibia, Peru, Portugal, Recycled/Scrap, Russian Federat | Myanmar, Cambodia, Malaysia, Kazakhstan, Portugal, Austria, Mongolia, Luxembourg, Guyana, Brazil, Korea, Republic of, Chile, Laos, Ecuador, Argentina, Hungary, Japan, India, Canada, Belgium, Namibia, Taiwan, Peru, Ethiopia, Germany, Russian Federation, Vi | L1, R/S | RCOI confirmed as per RMI. | Not disclosed per LBMA | Recycled/Scrap, Japan, Portugal, Canada, Austria, Brazil, Mongolia, Chile, Peru, Argentina, Belgium, Cambodia, Ecuador, Guyana, Hungary, India, Kazakhstan, Korea, Luxembourg, Malaysia, Myanmar, Ethiopia, Germany, Namibia, China, Australia, United States, | Includes Covered Countries and CAHRA | Myanmar, Cambodia, Malaysia, Kazakhstan, Portugal, Mongolia, Austria, Luxembourg, Guyana, Korea, Republic of, Brazil, Chile, Laos, Ecuador, Argentina, Hungary, Japan, India, Canada, Belgium, Namibia, Taiwan, Peru, Ethiopia, Germany, Russian Federation, Vi | Myanmar, Cambodia, Malaysia, Kazakhstan, Portugal, Mongolia, Austria, Luxembourg, Brazil, Korea, Republic of, Guyana, Chile, Laos, Ecuador, Argentina, Hungary, Japan, India, Canada, Belgium, Namibia, Taiwan, Peru, Germany, Ethiopia, Russian Federation, Vi | Australia, Austria, Brazil, China, Germany, Ireland, Israel, Japan, Kazakhstan, Malaysia, Mongolia, Myanmar, Nigeria, Peru, Portugal, Recycled/Scrap, Russian Federation, Spain, Thailand, United Kingdom, United States of America, Viet Nam | JAPAN | Recycled/Scrap, Myanmar, Cambodia, Malaysia, Kazakhstan, Portugal, Austria, Mongolia, Luxembourg, Republic Of Korea, Brazil, Guyana, Chile, Laos, Ecuador, Argentina, Hungary, Japan, India, Canada, Belgium, Namibia, China, Peru, Germany, Ethiopia, Russia, | Myanmar, Cambodia, Malaysia, Kazakhstan, Portugal, Austria, Mongolia, Luxembourg, Korea, Republic of, Guyana, Brazil, Chile, Laos, Ecuador, Argentina, Hungary, Japan, India, Canada, Belgium, Namibia, Taiwan, Peru, Ethiopia, Germany, Russian Federation, Vi | Myanmar, Cambodia, Malaysia, Kazakhstan, Portugal, Mongolia, Austria, Luxembourg, Brazil, Guyana, Korea, Republic of, Chile, Laos, Ecuador, Argentina, Hungary, Japan, India, Canada, Belgium, Namibia, Taiwan, Peru, Germany, Ethiopia, Russian Federation, Vi</t>
  </si>
  <si>
    <t>See aggregated data below for TI-CMC Sourcing | RCOI confirmed as per RMI. | 0 | ①Jiangxi Minmetals non-ferrous Pioneer Metals Corporation ②Chun-chang Non-ferrous Smelting &amp; concentrating Co.,Ltd.; From 1. Jiangxi Minmetals non-ferrous Pioneer Metals Corporation 2. Hunan Chunchang Nonferrous Metals Co. | From 1. Jiangxi Minmetals non-ferrous Pioneer Metals Corporation 2. Hunan Chunchang Nonferrous Metals Co.,Ltd | RCOI confirmed as per RMI | Approved by TI-CMC Sourcing, Lin`an Guanghua mine, RCOI confirmed per RMI | Lin`an Guanghua mine | 1. Jiangxi Minme | CHINA | RCOI Validated by RMI protocols | RCOI confirmed as per RMI. | From 1. Jiangxi Minmetals non-ferrous Pioneer Metals Corporation 2. Hunan Chunchang Nonferrous Metals Co.,Ltd | 0 | RCOI confirmed as per RMI. | Approved by TI-CMC Sourcing | RCOI conf | From 1. Jiangxi Minmetals non-ferrous Pioneer Metals Corporation 2. Hunan Chunchang Nonferrous Metals Co.,Ltd | RCOI confirmed as per RMI, Not disclosed per TI-CMC | RCOI confirmed as per RMI. | RCOI confirmed per RMI | See aggregated data below for TI-CM | From 1. Jiangxi Minmetals non-ferrous Pioneer Metals Corporation 2. Hunan Chunchang Nonferrous Metals Co.,Ltd | 0 | RCOI confirmed as per RMI. | Approved by TI-CMC Sourcing | RCOI confirmed per RMI | ①Jiangxi Minmetals non-ferrous Pioneer Metals Corporati | Lin`an Guanghua mine | 0, Chun-chang Non-ferrous Smelting &amp;amp; Concentrating Co., Ltd. | CHINA | From 1. Jiangxi Minmetals non-ferrous Pioneer Metals Corporation 2. Hunan Chunchang Nonferrous Metals Co.,Ltd | RCOI Confirmed as per CSFI | Jiangxi Minmetals non-ferrous Pioneer M</t>
  </si>
  <si>
    <t>Argentina, Austria, Belgium, Brazil, Cambodia, Canada, Chile, China, Colombia, Ecuador, Ethiopia, Germany, Guyana, Hungary, India, Japan, Kazakhstan, Korea, Luxembourg, Malaysia, Mongolia, Mozambique, Myanmar, Namibia, Peru, Portugal, Recycled/Scrap, Taiw | Myanmar, Cambodia, Malaysia, Kazakhstan, Portugal, Austria, Mongolia, Mozambique, Luxembourg, Guyana, Brazil, Korea, Republic of, Chile, Laos, Ecuador, Colombia, Argentina, Hungary, Japan, India, Canada, Belgium, Namibia, Taiwan, Peru, Ethiopia, Germany, | L1 | Recycled/Scrap, China, Mongolia, Canada, Mozambique, Ethiopia, Germany, Japan, Austria, Brazil, Colombia, Portugal, Argentina, Chile, Cambodia, Ecuador, Guyana, Hungary, India, Kazakhstan, Korea, Luxembourg, Malaysia, Myanmar, Belgium, Namibia, Peru, Aust | Myanmar, Cambodia, Malaysia, Kazakhstan, Portugal, Mongolia, Austria, Mozambique, Luxembourg, Guyana, Korea, Republic of, Brazil, Chile, Laos, Ecuador, Colombia, Argentina, Hungary, Japan, India, Canada, Belgium, Namibia, Taiwan, Peru, Germany, Ethiopia, | Argentina, Australia, Austria, Belgium, Brazil, Cambodia, Canada, Chile, China, Colombia, Djibouti, Ecuador, Egypt, Estonia, Ethiopia, France, Germany, Guyana, Hungary, India, Indonesia, Ireland, Israel, Japan, Kazakhstan, Korea, Luxembourg, Madagascar, M | Myanmar, Cambodia, Malaysia, Kazakhstan, Portugal, Mongolia, Austria, Mozambique, Luxembourg, Brazil, Guyana, Korea, Republic of, Chile, Laos, Ecuador, Colombia, Argentina, Hungary, Japan, India, Canada, Belgium, Namibia, Taiwan, Peru, Germany, Ethiopia, | Myanmar, Cambodia, Malaysia, Kazakhstan, Portugal, Mongolia, Austria, Mozambique, Luxembourg, Brazil, Guyana, Republic Of Korea, Chile, Laos, Ecuador, Colombia, Argentina, Hungary, Japan, India, Canada, Belgium, Namibia, China, Peru, Germany, Ethiopia, Ru | CHINA | Myanmar, Cambodia, Malaysia, Kazakhstan, Portugal, Austria, Mongolia, Mozambique, Luxembourg, Guyana, Korea, Republic of, Brazil, Chile, Laos, Ecuador, Colombia, Argentina, Hungary, Japan, India, Canada, Belgium, Namibia, Taiwan, Peru, Ethiopia, Germany, | Argentina, Armenia, Australia, Austria, Azerbaijan, Bahamas, Barbados, Belarus, Belgium, Benin, Bolivia, Bosnia and Herzegovina, Botswana, Brazil, Bulgaria, Burkina Faso, Cambodia, Cameroon, Canada, Chile, China, Colombia, Croatia, Cyprus, Denmark, Djibou | From China | Myanmar, Cambodia, Malaysia, Kazakhstan, Portugal, Mongolia, Austria, Mozambique, Luxembourg, Korea, Republic of, Guyana, Brazil, Chile, Laos, Colombia, Ecuador, Argentina, Hungary, Japan, India, Canada, Belgium, Namibia, Taiwan, Peru, Germany, Ethiopia,</t>
  </si>
  <si>
    <t>Yuanling, Hunan Sheng</t>
  </si>
  <si>
    <t>LR | RCOI confirmed as per RMI. | Chun-chang Non-ferrous Smelting &amp; Concentrating Co., Ltd. | Mr. Wang Su | Not disclosed by supplier | Not disclosed by supplier | RCOI confirmed as per RMI | Not disclosed by supplier | Not disclosed by supplier | RCOI confirmed as per RMI | RUSSIAN FEDERATION | RCOI confirmed as per CFSI | Not disclosed by supplier | NA, Not disclosed by supplier, RCOI c | RCOI Validated by RMI protocols | RCOI confirmed as per RMI. | Not disclosed by supplier | 0 | RCOI confirmed as per RMI. | RCOI confirmed per RMI | Chun-chang Non-ferrous Smelting &amp; Concentrating Co., Ltd. | RCOI confirmed as per RMI. | LR | Chun-chang N | 0 | RCOI confirmed as per RMI. | LR, Not disclosed by supplier | RCOI confirmed as per RMI | Not disclosed by supplier | 0 | RCOI confirmed as per RMI. | RCOI confirmed per RMI | Chun-chang Non-ferrous Smelting &amp; Concentrating Co., Ltd. | RCOI confirmed as per RMI. | RCOI Validated by RMI protocols | RCOI confirmed as per RMI. | Not disclosed by | Not disclosed by supplier | RCOI confirmed as per RMI | RUSSIAN FEDERATION | RCOI confirmed as per CFSI | Not disclosed by supplier | 0, Excludes Covered Countries, LR, No information, Not disclosed by supplier, Not disclosed by supplier | RCOI confirmed as per RMI, RCOI confirmed as per RMI., RCOI confirmed per RMI, RUSSIAN FEDERATION | Not disclosed by supplier | RCOI confirmed as per</t>
  </si>
  <si>
    <t>Argentina, Australia, Austria, Belgium, Brazil, Cambodia, Canada, Chile, China, Colombia, Ecuador, Ethiopia, Germany, Guyana, Hungary, India, Japan, Kazakhstan, Korea, Luxembourg, Malaysia, Mongolia, Mozambique, Myanmar, Namibia, Peru, Portugal, Recycled/ | Myanmar, Cambodia, Malaysia, Kazakhstan, Portugal, Austria, Mongolia, Luxembourg, Korea, Republic of, Guyana, Brazil, Chile, Laos, Ecuador, Colombia, Argentina, Hungary, Japan, India, Canada, Belgium, Namibia, Taiwan, Peru, Germany, Ethiopia, Russian Fede | L1 | Recycled/Scrap, China, Brazil, Japan, Austria, Mongolia, Portugal, Canada, Colombia, Argentina, India, Malaysia, Guyana, Myanmar, Chile, Ecuador, Belgium, Cambodia, Hungary, Kazakhstan, Korea, Luxembourg, Namibia, Germany, Peru, Ethiopia, Australia, Switz | Excludes Covered Countries and CAHRA | Argentina, Australia, Austria, Belgium, Brazil, Cambodia, Canada, Chile, China, Colombia, Djibouti, Ecuador, Egypt, Estonia, Ethiopia, France, Germany, Guyana, Hungary, India, Indonesia, Ireland, Israel, Japan, Kazakhstan, Korea, Luxembourg, Madagascar, M | Myanmar, Cambodia, Malaysia, Kazakhstan, Portugal, Austria, Mongolia, Luxembourg, Korea, Republic of, Brazil, Guyana, Chile, Laos, Ecuador, Colombia, Argentina, Hungary, Japan, India, Canada, Belgium, Namibia, Taiwan, Peru, Germany, Ethiopia, Russian Fede | Myanmar, Cambodia, Malaysia, Kazakhstan, Portugal, Austria, Mongolia, Luxembourg, Guyana, Brazil, Korea, Republic of, Chile, Laos, Colombia, Ecuador, Argentina, Hungary, Japan, India, Canada, Belgium, Namibia, Taiwan, Peru, Germany, Ethiopia, Russian Fede | CHINA | Canada, Mozambique, China, Australia, Switzerland, Myanmar, Cambodia, Malaysia, Kazakhstan, Portugal, Austria, Mongolia, Luxembourg, Brazil, Guyana, Republic Of Korea, Chile, Laos, Ecuador, Colombia, Argentina, Hungary, Japan, India, Belgium, Namibia, Per | Myanmar, Cambodia, Malaysia, Kazakhstan, Portugal, Mongolia, Austria, Luxembourg, Guyana, Brazil, Korea, Republic of, Chile, Laos, Colombia, Ecuador, Argentina, Hungary, Japan, India, Canada, Belgium, Namibia, Taiwan, Peru, Germany, Ethiopia, Russian Fede | 0, Argentina, Australia, Austria, Belgium, Bolivia, Brazil, Cambodia, Canada, Chile, China, Colombia, Czech Republic, Djibouti, Ecuador, Egypt, Estonia, Ethiopia, France, Germany, Guyana, Hungary, India, Indonesia, Ireland, Israel, Ivory Coast, Japan, Kaz | Myanmar, Cambodia, Malaysia, Kazakhstan, Portugal, Austria, Mongolia, Luxembourg, Korea, Republic of, Guyana, Brazil, Chile, Laos, Colombia, Ecuador, Argentina, Hungary, Japan, India, Canada, Belgium, Namibia, Taiwan, Peru, Ethiopia, Germany, Russian Fede</t>
  </si>
  <si>
    <t>Towanda, Pennsylvania</t>
  </si>
  <si>
    <t>R/S, CC, HR and Mined (See aggregated data below for TI-CMC Sourcing) | Some are recyled/scrap,covered countries, and TI-CMC sourced but not all. | 0 | NA | according to:  http://www.responsiblemineralsinitiative.org | GTP's own mines | RCOI confirmed per RMI | Recycled and multiple locations | Recycled and mining not disclos | Recycled, Scrap, from Global Tungsten &amp; Powders Corp. | Some are recycled, scrap or covered countries sourced but not all | GTP's own mines, R/S and Mined (approved by TI-CMC Sourcing), RCOI confirmed per RMI, Recycled and multiple locations | GTP's own m | UNITED STATES | RCOI Validated by RMI protocols | Some are recycled/scrap, covered countries sourced but not all. | Recycled, Scrap, from Global Tungsten &amp; Powders Corp. | 0 | Some are recyled/scrap,covered countries, and TI-CMC sourced but not all. | NA | Recycled, Scrap, from Global Tungsten &amp; Powders Corp. | Some are recycled, scrap or covered countries sourced but not all, Some are recycled, scrap or covered countries sourced but not all | Some are recyled/scrap,covered countries, and TI-CMC sourced but | Recycled, Scrap, from Global Tungsten &amp; Powders Corp. | 0 | Some are recyled/scrap,covered countries, and TI-CMC sourced but not all. | NA | R/S and Mined (approved by TI-CMC Sourcing) | RCOI confirmed per RMI | NA | Some are recycled/scrap, covered count | GTP's own mines | 0, Ganzhou Haixin Tungsten Product Ltd and recycled/scrap, GERMANY | Not disclosed by supplier | RCOI Confirmed as per CSFI | Towanda | Some are recycled or scrap sourced but not all | Some are recycled or scrap sourced but not all. | Some are recycled or</t>
  </si>
  <si>
    <t>Argentina, Austria, Belgium, Brazil, Burundi, Cambodia, Canada, Chile, China, Colombia, Ecuador, Ethiopia, Germany, Guyana, Hungary, India, Japan, Kazakhstan, Korea, Luxembourg, Malaysia, Mongolia, Myanmar, Namibia, Peru, Portugal, Recycled/Scrap, Rwanda, | Myanmar, Cambodia, Malaysia, Kazakhstan, Portugal, Mongolia, Austria, Luxembourg, Brazil, Korea, Republic of, Guyana, Chile, Laos, Colombia, Ecuador, Argentina, Hungary, Japan, India, Canada, Belgium, Namibia, Taiwan, Peru, Germany, Ethiopia, Russian Fede | L1, R/S | Recycled/Scrap, United States, Portugal, Canada, Peru, Spain, Brazil, Austria, Colombia, Mongolia, Japan, Malaysia, Guyana, Cambodia, Chile, Ecuador, Kazakhstan, Korea, Luxembourg, Myanmar, Argentina, Hungary, Germany, Ethiopia, India, Namibia, Belgium, C | Includes Covered Countries and CAHRA | Australia, Austria, Brazil, Burundi, China, Germany, Ireland, Israel, Japan, Kazakhstan, Malaysia, Mexico, Mongolia, Myanmar, Nigeria, Peru, Portugal, Recycled/Scrap, Russian Federation, Rwanda, Spain, Thailand, United Kingdom, United States of America, V | Myanmar, Cambodia, Malaysia, Kazakhstan, Portugal, Mongolia, Austria, Luxembourg, Korea, Republic of, Guyana, Brazil, Chile, Laos, Colombia, Ecuador, Argentina, Hungary, Japan, India, Canada, Belgium, Namibia, Taiwan, Peru, Ethiopia, Germany, Russian Fede | Myanmar, Cambodia, Malaysia, Kazakhstan, Portugal, Austria, Mongolia, Luxembourg, Brazil, Guyana, Korea, Republic of, Chile, Laos, Colombia, Ecuador, Argentina, Hungary, Japan, India, Canada, Belgium, Namibia, Taiwan, Peru, Germany, Ethiopia, Russian Fede | UNITED STATES OF AMERICA | Myanmar, Cambodia, Malaysia, Kazakhstan, Portugal, Austria, Mongolia, Luxembourg, Guyana, Brazil, Republic Of Korea, Chile, Laos, Ecuador, Colombia, Argentina, Hungary, Japan, India, Canada, Belgium, Namibia, China, Peru, Ethiopia, Germany, Russia, Singap | America | Myanmar, Cambodia, Malaysia, Kazakhstan, Portugal, Austria, Mongolia, Luxembourg, Brazil, Korea, Republic of, Guyana, Chile, Laos, Colombia, Ecuador, Argentina, Hungary, Japan, India, Canada, Belgium, Namibia, Taiwan, Peru, Ethiopia, Germany, Russian Fede | America, Argentina, Austria, Belgium, Brazil, Burundi, Cambodia, Canada, Chile, China, Colombia, Ecuador, Ethiopia, Germany, Guyana, Hungary, India, Japan, Kazakhstan, Korea, Luxembourg, Malaysia, Mongolia, Myanmar, Namibia, Peru, Portugal, Recycled/Scrap | Myanmar, Cambodia, Malaysia, Kazakhstan, Portugal, Mongolia, Austria, Luxembourg, Brazil, Guyana, Korea, Republic of, Chile, Laos, Ecuador, Colombia, Argentina, Hungary, Japan, India, Canada, Belgium, Namibia, Taiwan, Peru, Germany, Ethiopia, Russian Fede</t>
  </si>
  <si>
    <t>Hezhou,Guangxi Zhuangzu Zizhiqu</t>
  </si>
  <si>
    <t>China, Recycled/Scrap | No known country of origin | Not disclosed per LBMA | Due diligence results pending | No known country of origin | China, Recycled/Scrap | China, Recycled/Scrap | Due diligence results pending | No known country of origin | Due diligence results pending, No known country of origin, No reason to believe sources from DRC or covered countries | Due diligence results pending | China | Due dilige | China, Recycled/Scrap;No known country of origin;Unknown | Due diligence results pending | No known country of origin | Due diligence results pending | China | Due diligence results pending | No known country of origin | China, Recycled/Scrap | China, Recycled/Scrap | Due diligence results pending | CHINA | China, Recycled/Scrap | Due diligence results pending | Due diligence results pending | China | Due diligence results pending | No known country of origin | China, Recycled/Scrap | China, Recycled/Scrap | Due diligence results pending | No known country o | 0, China, Recycled/Scrap, Due diligence results pending, No known country of origin, Unknown, Unknown, but no reason to believe sources from covered countries</t>
  </si>
  <si>
    <t>See aggregated data below for TI-CMC Sourcing | RCOI confirmed as per RMI. | 0 | Taoxikeng Tungsten Industry Mine; Taoxikeng Tungsten Mine; Chongyi Zhangyuan Tungsten Co,.Ltd.; Domestic mine. Not recycle.; Domestic mine. Not, recycle.; From Taoxikeng Tungsten Industry Mine; From Domestic mine. Not recy | From Taoxikeng Tungsten Industry Mine | RCOI confirmed as per RMI | Approved by TI-CMC Sourcing, Chongyi Zhangyuan Tungsten Co,.Ltd., Chongyi Zhangyuan Tungsten Co,.Ltd. and Taoxikeng Tungsten Industry Mine, RCOI confirmed per RMI, Taoxikeng Tungsten Indu | Taoxikeng Tungsten Industry Mine; Taoxikeng tungsten deposit; Taoxikeng Tungsten Industry Mine; Taoxikeng tungsten deposit | RCOI Validated by RMI protocols | RCOI confirmed as per RMI. | From Taoxikeng Tungsten Industry Mine | 0 | RCOI confirmed as per RMI. | Taoxikeng Tungsten Industry Mine; Taoxikeng Tungsten Mine; Chongyi Zhangyuan Tungsten Co,.Ltd.; Domestic mine. Not recy | From Taoxikeng Tungsten Industry Mine | RCOI confirmed as per RMI, Not disclosed per TI-CMC | RCOI confirmed as per RMI. | RCOI confirmed per RMI | See aggregated data below for TI-CMC Sourcing, (1) NingHua Xingluokeng Tungsten Mining Co. Ltd.
(2) Luokeng | From Taoxikeng Tungsten Industry Mine | 0 | RCOI confirmed as per RMI. | Taoxikeng Tungsten Industry Mine; Taoxikeng Tungsten Mine; Chongyi Zhangyuan Tungsten Co,.Ltd.; Domestic mine. Not recycle.; Domestic mine. Not, recycle.; From Taoxikeng Tungsten Ind | Chongyi Zhangyuan Tungsten Co,.Ltd.</t>
  </si>
  <si>
    <t>Argentina, Australia, Austria, Belgium, Brazil, Cambodia, Canada, Chile, China, Colombia, Democratic Republic of Congo, Ecuador, Ethiopia, Guyana, Hungary, India, Kazakhstan, Korea, Luxembourg, Malaysia, Mongolia, Myanmar, Namibia, Peru, Portugal, Taiwan | DRC- Congo (Kinshasa), Myanmar, Cambodia, Malaysia, Kazakhstan, Portugal, Austria, Mongolia, Luxembourg, Guyana, Korea, Republic of, Brazil, Chile, Laos, Colombia, Ecuador, Argentina, Hungary, India, Canada, Belgium, Namibia, Taiwan, Peru, Germany, Ethiop | L1 | China, Canada, Austria, Brazil, Colombia, Mongolia, Portugal, India, Argentina, Cambodia, Chile, Ecuador, Guyana, Kazakhstan, Korea, Luxembourg, Malaysia, Myanmar, Hungary, Belgium, Namibia, Peru, Ethiopia, Democratic Republic of Congo, Taiwan, Australia, | CHINA | Australia, Austria, Bolivia (Plurinational State of), Brazil, China, Democratic Republic of the Congo, Kazakhstan, Malaysia, Mexico, Mongolia, Myanmar, Nigeria, Peru, Portugal, Russian Federation, Spain, Thailand, United Kingdom, United States of America, | DRC- Congo (Kinshasa), Myanmar, Cambodia, Malaysia, Kazakhstan, Portugal, Mongolia, Austria, Luxembourg, Brazil, Guyana, Korea, Republic of, Chile, Laos, Ecuador, Colombia, Argentina, Hungary, India, Canada, Belgium, Namibia, Taiwan, Peru, Germany, Ethiop | Argentina, Australia, Austria, Belgium, Brazil, Cambodia, Canada, Chile, China, Colombia, Democratic Republic of Congo, Ecuador, Ethiopia, Guyana, Hungary, India, Kazakhstan, Korea, Luxembourg, Malaysia, Mongolia, Myanmar, Namibia, Peru, Portugal, Taiwan; | DRC- Congo (Kinshasa), Myanmar, Cambodia, Malaysia, Kazakhstan, Portugal, Mongolia, Austria, Luxembourg, Korea, Republic of, Guyana, Brazil, Chile, Laos, Colombia, Ecuador, Argentina, Hungary, India, Canada, Belgium, Namibia, Taiwan, Peru, Ethiopia, Germa | China | Argentina, Australia, Austria, Belgium, Brazil, Cambodia, Canada, Chile, China, Colombia, Democratic Republic of Congo, Ecuador, Ethiopia, Guyana, Hungary, India, Kazakhstan, Korea, Luxembourg, Malaysia, Mongolia, Myanmar, Namibia, Peru, Portugal, Taiwan, | DRC- Congo (Kinshasa), Myanmar, Cambodia, Malaysia, Kazakhstan, Portugal, Mongolia, Austria, Luxembourg, Guyana, Brazil, Korea, Republic of, Chile, Laos, Colombia, Ecuador, Argentina, Hungary, India, Canada, Belgium, Namibia, Taiwan, Peru, Ethiopia, Germa</t>
  </si>
  <si>
    <t>See aggregated data below for TI-CMC Sourcing | RCOI confirmed as per RMI. | 0 | --; Recycled | RCOI confirmed per RMI | Not disclosed by supplier | Not disclosed by supplier | RCOI confirmed as per RMI | Approved by TI-CMC Sourcing, Not disclosed by supplier, RCOI confirmed per RMI | Not disclosed by supplier | RCOI confirmed as per RMI | Not disclosed by supplier | SWITZERLAND | RCOI confirmed as pe | RCOI Validated by RMI protocols | RCOI confirmed as per RMI. | Not disclosed by supplier | 0 | RCOI confirmed as per RMI. | Approved by TI-CMC Sourcing | RCOI confirmed per RMI | --; Recycled | RCOI confirmed as per RMI. | See aggregated data below for TI | Not disclosed by supplier | RCOI confirmed as per RMI, Not disclosed per TI-CMC | RCOI confirmed as per RMI. | RCOI confirmed per RMI | See aggregated data below for TI-CMC Sourcing | Not disclosed by supplier | 0 | RCOI confirmed as per RMI. | Approved by TI-CMC Sourcing | RCOI confirmed per RMI | --; Recycled | RCOI confirmed as per RMI. | RCOI Validated by RMI protocols | RCOI confirmed as per RMI. | Not disclosed by supplier | 0 | | Not disclosed by supplier | RCOI confirmed as per RMI | Not disclosed by supplier | SWITZERLAND | RCOI confirmed as per CFSI</t>
  </si>
  <si>
    <t>Argentina, Austria, Belgium, Brazil, Cambodia, Canada, Chile, China, Colombia, Ecuador, Ethiopia, Germany, Guyana, Hungary, India, Japan, Kazakhstan, Korea, Luxembourg, Malaysia, Mongolia, Myanmar, Namibia, Peru, Portugal, Suriname, Taiwan, United States | Myanmar, Cambodia, Malaysia, Kazakhstan, Portugal, Austria, Mongolia, Luxembourg, Korea, Republic of, Guyana, Brazil, Chile, Laos, Ecuador, Colombia, Argentina, Hungary, Japan, India, Canada, Belgium, Namibia, Taiwan, Peru, Germany, Ethiopia, Russian Fede | L1 | China, Namibia, Japan, Austria, Brazil, Canada, Colombia, Mongolia, Portugal, Peru, Argentina, Cambodia, Chile, Ecuador, Guyana, Hungary, India, Kazakhstan, Korea, Luxembourg, Malaysia, Myanmar, Belgium, Ethiopia, Germany, Suriname, United States, Austral | Australia, Austria, Brazil, China, Kazakhstan, Malaysia, Mongolia, Myanmar, Nigeria, Peru, Portugal, Russian Federation, Spain, Thailand, United Kingdom, United States of America, Viet Nam | Myanmar, Cambodia, Malaysia, Kazakhstan, Portugal, Austria, Mongolia, Luxembourg, Guyana, Korea, Republic of, Brazil, Chile, Laos, Ecuador, Colombia, Argentina, Hungary, Japan, India, Canada, Belgium, Namibia, Taiwan, Peru, Germany, Ethiopia, Russian Fede | Argentina, Austria, Belgium, Brazil, Cambodia, Canada, Chile, China, Colombia, Ecuador, Ethiopia, Germany, Guyana, Hungary, India, Japan, Kazakhstan, Korea, Luxembourg, Malaysia, Mongolia, Myanmar, Namibia, Peru, Portugal, Suriname, Taiwan, United States; | Myanmar, Cambodia, Malaysia, Kazakhstan, Portugal, Austria, Mongolia, Luxembourg, Brazil, Korea, Republic of, Guyana, Chile, Laos, Ecuador, Colombia, Argentina, Hungary, Japan, India, Canada, Belgium, Namibia, Taiwan, Peru, Ethiopia, Germany, Russian Fede | CHINA | China, Myanmar, Cambodia, Malaysia, Kazakhstan, Portugal, Mongolia, Austria, Luxembourg, Brazil, Republic Of Korea, Guyana, Chile, Laos, Colombia, Ecuador, Argentina, Hungary, Japan, India, Canada, Belgium, Namibia, Peru, Germany, Ethiopia, Russia, Vietna | Argentina, Austria, Belgium, Brazil, Cambodia, Canada, Chile, China, Colombia, Ecuador, Ethiopia, Germany, Guyana, Hungary, India, Japan, Kazakhstan, Korea, Luxembourg, Malaysia, Mongolia, Myanmar, Namibia, Peru, Portugal, Suriname, Taiwan, United States, | Myanmar, Cambodia, Malaysia, Kazakhstan, Portugal, Mongolia, Austria, Luxembourg, Brazil, Korea, Republic of, Guyana, Chile, Laos, Colombia, Ecuador, Argentina, Hungary, Japan, India, Canada, Belgium, Namibia, Taiwan, Peru, Germany, Ethiopia, Russian Fede</t>
  </si>
  <si>
    <t>Huntsville, Alabama</t>
  </si>
  <si>
    <t>R/S and Mined (See aggregated data below for TI-CMC Sourcing) | Some are recyled/scrap, TI-CMC sourced but not all. | 0 | according to:  http://www.responsiblemineralsinitiative.org | RCOI confirmed per RMI | Some are recycled or scrap sourced but not all. | Recycled or scrap, and mining not disclosed by supplier | Not disclosed by supplier | Some are recycled or scrap sourced but not all | R/S and Mined (approved by TI-CMC Sourcing), RCOI confirmed per RMI, Some are recycled or scrap sourced but not all. | Some are recycled or scrap sourced but not all. | RCOI conf | RCOI Validated by RMI protocols | Some are recycled/scrap sourced but not all. | Not disclosed by supplier | 0 | Some are recyled/scrap, TI-CMC sourced but not all. | R/S and Mined (approved by TI-CMC Sourcing) | RCOI confirmed per RMI | Some are recycled | Not disclosed by supplier | Some are recycled or scrap sourced but not all, Some are recycled or scrap sourced but not all | Some are recyled/scrap, TI-CMC sourced but not all. | RCOI confirmed per RMI | R/S and Mined (See aggregated data below for TI-CMC | Not disclosed by supplier | 0 | Some are recyled/scrap, TI-CMC sourced but not all. | R/S and Mined (approved by TI-CMC Sourcing) | RCOI confirmed per RMI | Some are recycled/scrap sourced but not all. | RCOI Validated by RMI protocols | Some are recycled | Some are recycled or scrap sourced but not all. | 0, JAPAN | Some are recycled or scrap sourced but not all. | Some are recycled or scrap sourced but not all | Not disclosed by supplier | JAPAN | Some are recycled or scrap sourced but not all | Some are recycled or scrap sourced but not all. | Not disclo</t>
  </si>
  <si>
    <t>Argentina, Austria, Belgium, Brazil, Cambodia, Canada, Chile, China, Colombia, Ecuador, Ethiopia, Germany, Guyana, Hungary, India, Indonesia, Japan, Kazakhstan, Korea, Luxembourg, Malaysia, Mongolia, Myanmar, Namibia, Peru, Portugal, Recycled/Scrap, South | Myanmar, Cambodia, Malaysia, Kazakhstan, Portugal, Mongolia, Austria, Luxembourg, Korea, Republic of, Brazil, Guyana, Chile, Laos, Colombia, Ecuador, Argentina, Hungary, Japan, India, Canada, Belgium, Namibia, Taiwan, South Africa, Peru, Ethiopia, Germany | L1, R/S | Recycled/Scrap, Indonesia, China, United States, Austria, Japan, Canada, Portugal, Brazil, Colombia, Mongolia, Chile, Ecuador, Luxembourg, Argentina, Cambodia, Guyana, Hungary, India, Kazakhstan, Korea, Malaysia, Myanmar, Namibia, Belgium, South Africa, T | Includes Covered Countries and CAHRA | Myanmar, Cambodia, Malaysia, Kazakhstan, Portugal, Mongolia, Austria, Luxembourg, Guyana, Korea, Republic of, Brazil, Chile, Laos, Colombia, Ecuador, Argentina, Hungary, Japan, India, Canada, Belgium, Namibia, Taiwan, South Africa, Peru, Germany, Ethiopia | Myanmar, Cambodia, Malaysia, Kazakhstan, Portugal, Austria, Mongolia, Luxembourg, Korea, Republic of, Brazil, Guyana, Chile, Laos, Colombia, Ecuador, Argentina, Hungary, Japan, India, Canada, Belgium, Namibia, Taiwan, South Africa, Peru, Germany, Ethiopia | Australia, Austria, Brazil, China, Germany, Ireland, Israel, Japan, Kazakhstan, Malaysia, Mongolia, Myanmar, Nigeria, Peru, Portugal, Recycled/Scrap, Russian Federation, Spain, Thailand, United Kingdom, United States of America, Viet Nam | UNITED STATES OF AMERICA | Indonesia, Recycled/Scrap | Myanmar, Cambodia, Malaysia, Kazakhstan, Portugal, Mongolia, Austria, Luxembourg, Brazil, Korea, Republic of, Guyana, Chile, Laos, Ecuador, Colombia, Argentina, Hungary, Japan, India, Canada, Belgium, Namibia, Taiwan, South Africa, Peru, Germany, Ethiopia | Argentina, Australia, Austria, Belgium, Bolivia, Brazil, Cambodia, Canada, Chile, China, Colombia, Djibouti, Ecuador, Egypt, Eritrea, Estonia, Ethiopia, France, Germany, Guyana, Hong Kong, Hungary, India, Indonesia, Ireland, Israel, Japan, Kazakhstan, Lux | Myanmar, Cambodia, Malaysia, Kazakhstan, Portugal, Mongolia, Austria, Luxembourg, Brazil, Guyana, Korea, Republic of, Chile, Laos, Colombia, Ecuador, Argentina, Hungary, Japan, India, Canada, Belgium, Namibia, Taiwan, South Africa, Peru, Ethiopia, Germany</t>
  </si>
  <si>
    <t>Toyama City, Toyama</t>
  </si>
  <si>
    <t>R/S and Mined (See aggregated data below for TI-CMC Sourcing) | Some are recyled/scrap, TI-CMC sourced but not all. | 0 | 100% Recycle | according to:  http://www.responsiblemineralsinitiative.org | RCOI confirmed per RMI | Not disclosed by supplier | Recycled or scrap, and mining not disclosed by supplier | Not disclosed by supplier | Some are recycled or scrap sourced but not all | Not disclosed by supplier, R/S and Mined (approved by TI-CMC Sourcing), RCOI confirmed per RMI | Some are recycled, scrap or cover countries sourced but not all. | NO, Not disclo | China | RCOI Validated by RMI protocols | Some are recycled/scrap sourced but not all. | Not disclosed by supplier | 0 | Some are recyled/scrap, TI-CMC sourced but not all. | 100% Recycle | R/S and Mined (approved by TI-CMC Sourcing) | RCOI confirmed per | Not disclosed by supplier | Some are recycled or scrap sourced but not all, Some are recycled, scrap or covered countries sourced but not all | Some are recyled/scrap, TI-CMC sourced but not all. | RCOI confirmed per RMI | R/S and Mined (See aggregated da | Not disclosed by supplier | 0 | Some are recyled/scrap, TI-CMC sourced but not all. | 100% Recycle | R/S and Mined (approved by TI-CMC Sourcing) | RCOI confirmed per RMI | 100% Recycle | Some are recycled/scrap sourced but not all. | China | China | RCOI | Some are recycled, scrap or cover countries sourced but not all.</t>
  </si>
  <si>
    <t>Argentina, Australia, Austria, Belgium, Brazil, Cambodia, Canada, Chile, China, Colombia, Democratic Republic of Congo, Ecuador, Ethiopia, Germany, Guyana, Hungary, India, Indonesia, Japan, Kazakhstan, Korea, Luxembourg, Malaysia, Mongolia, Myanmar, Namib | DRC- Congo (Kinshasa), Myanmar, Cambodia, Malaysia, Kazakhstan, Portugal, Austria, Mongolia, Luxembourg, Guyana, Korea, Republic of, Brazil, Chile, Laos, Colombia, Ecuador, Argentina, Hungary, Japan, India, Canada, Belgium, Namibia, Taiwan, Peru, Ethiopia | L1, R/S | Recycled/Scrap, Japan, China, Canada, Portugal, Peru, United States, Australia, Spain, Indonesia, Brazil, Austria, Mongolia, Colombia, Viet Nam, Argentina, Cambodia, Chile, Ecuador, Guyana, Hungary, Kazakhstan, Korea, Luxembourg, Malaysia, Myanmar, Belgiu | Includes Covered Countries and CAHRA | Australia, Austria, Brazil, Burundi, China, Democratic Republic of the Congo, Germany, Ireland, Israel, Japan, Kazakhstan, Malaysia, Mongolia, Myanmar, Nigeria, Peru, Portugal, Recycled/Scrap, Russian Federation, Rwanda, Spain, Thailand, United Kingdom, U | DRC- Congo (Kinshasa), Myanmar, Cambodia, Malaysia, Kazakhstan, Portugal, Mongolia, Austria, Luxembourg, Brazil, Guyana, Korea, Republic of, Chile, Laos, Ecuador, Colombia, Argentina, Hungary, Japan, India, Canada, Belgium, Namibia, Taiwan, Peru, Germany, | DRC- Congo (Kinshasa), Myanmar, Cambodia, Malaysia, Kazakhstan, Portugal, Mongolia, Austria, Luxembourg, Brazil, Korea, Republic of, Guyana, Chile, Laos, Ecuador, Colombia, Argentina, Hungary, Japan, India, Canada, Belgium, Namibia, Taiwan, Peru, Germany, | JAPAN | China, Japan, Indonesia, Recycled/Scrap, USA, Portugal, Canada, Spain, Peru, Australia | DRC- Congo (Kinshasa), Myanmar, Cambodia, Malaysia, Kazakhstan, Portugal, Mongolia, Austria, Luxembourg, Brazil, Guyana, Korea, Republic of, Chile, Laos, Colombia, Ecuador, Argentina, Hungary, Japan, India, Canada, Belgium, Namibia, Taiwan, Peru, Ethiopia | DRC- Congo (Kinshasa), Myanmar, Cambodia, Malaysia, Kazakhstan, Portugal, Austria, Mongolia, Luxembourg, Guyana, Brazil, Korea, Republic of, Chile, Laos, Colombia, Ecuador, Argentina, Hungary, Japan, India, Canada, Belgium, Namibia, Taiwan, Peru, Germany,</t>
  </si>
  <si>
    <t>BESEEM MINING CO., LTD.</t>
  </si>
  <si>
    <t>CB CERATIZIT Zhangzhou Carbide Co.,Ltd</t>
  </si>
  <si>
    <t>11 Guanghua Rd., Xinglin, Jimei, Xiamen, China</t>
  </si>
  <si>
    <t>Fujian</t>
  </si>
  <si>
    <t>Ganzhou Hongfei Tungsten &amp; Molybdenum Materials Co., Ltd.</t>
  </si>
  <si>
    <t>No.70 Xijiao Road,</t>
  </si>
  <si>
    <t>Luoyang Mudu Tungsten &amp; Molybdenum Technology Co.,  Ltd.</t>
  </si>
  <si>
    <t>Qiancun, Heyu Town, LuanchuanCounty</t>
  </si>
  <si>
    <t>Henan</t>
  </si>
  <si>
    <t>Nanchang Cemented Carbide Limited Liability Company</t>
  </si>
  <si>
    <t>11733,Shuang Gang East Road Economy&amp;Technology Development Zone</t>
  </si>
  <si>
    <t>Nanchang</t>
  </si>
  <si>
    <t>China</t>
  </si>
  <si>
    <t>Shinwon Tungsten (Fujian Shanghang) Co., Ltd.</t>
  </si>
  <si>
    <t>Longyan,Fujian Sheng</t>
  </si>
  <si>
    <t>Due Diligence Results Pending</t>
  </si>
  <si>
    <t>TaeguTec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</si>
</sst>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3A020000}"/>
    <cellStyle name="Normal_Sheet1" xfId="570" xr:uid="{00000000-0005-0000-0000-00003B020000}"/>
    <cellStyle name="Note 2" xfId="571" xr:uid="{00000000-0005-0000-0000-00003C020000}"/>
    <cellStyle name="Output 2" xfId="572" xr:uid="{00000000-0005-0000-0000-00003D020000}"/>
    <cellStyle name="Percent 2" xfId="573" xr:uid="{00000000-0005-0000-0000-00003E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0"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843</v>
      </c>
      <c r="C2" s="3"/>
      <c r="D2" s="175"/>
      <c r="E2" s="3"/>
      <c r="F2" s="3"/>
      <c r="G2" s="25"/>
    </row>
    <row r="3" spans="1:7">
      <c r="A3" s="308"/>
      <c r="B3" s="3" t="s">
        <v>835</v>
      </c>
      <c r="C3" s="5"/>
      <c r="D3" s="176"/>
      <c r="E3" s="3"/>
      <c r="F3" s="5"/>
      <c r="G3" s="25"/>
    </row>
    <row r="4" spans="1:7" ht="15.75">
      <c r="A4" s="308"/>
      <c r="B4" s="30" t="s">
        <v>845</v>
      </c>
      <c r="C4" s="6"/>
      <c r="D4" s="177"/>
      <c r="E4" s="3"/>
      <c r="F4" s="6"/>
      <c r="G4" s="25"/>
    </row>
    <row r="5" spans="1:7">
      <c r="A5" s="308"/>
      <c r="B5" s="29" t="s">
        <v>1036</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846</v>
      </c>
      <c r="C9" s="311"/>
      <c r="D9" s="311"/>
      <c r="E9" s="311"/>
      <c r="F9" s="311"/>
      <c r="G9" s="25"/>
    </row>
    <row r="10" spans="1:7" ht="27" customHeight="1">
      <c r="A10" s="308"/>
      <c r="B10" s="312" t="s">
        <v>438</v>
      </c>
      <c r="C10" s="312"/>
      <c r="D10" s="312"/>
      <c r="E10" s="312"/>
      <c r="F10" s="312"/>
      <c r="G10" s="25"/>
    </row>
    <row r="11" spans="1:7" ht="27" customHeight="1">
      <c r="A11" s="308"/>
      <c r="B11" s="313"/>
      <c r="C11" s="313"/>
      <c r="D11" s="313"/>
      <c r="E11" s="313"/>
      <c r="F11" s="313"/>
      <c r="G11" s="25"/>
    </row>
    <row r="12" spans="1:7">
      <c r="A12" s="308"/>
      <c r="B12" s="31" t="s">
        <v>844</v>
      </c>
      <c r="C12" s="32" t="s">
        <v>847</v>
      </c>
      <c r="D12" s="179" t="s">
        <v>848</v>
      </c>
      <c r="E12" s="32" t="s">
        <v>612</v>
      </c>
      <c r="F12" s="32" t="s">
        <v>613</v>
      </c>
      <c r="G12" s="25"/>
    </row>
    <row r="13" spans="1:7" ht="33.75">
      <c r="A13" s="308"/>
      <c r="B13" s="2">
        <v>1</v>
      </c>
      <c r="C13" s="27" t="s">
        <v>1084</v>
      </c>
      <c r="D13" s="28" t="s">
        <v>872</v>
      </c>
      <c r="E13" s="163" t="s">
        <v>849</v>
      </c>
      <c r="F13" s="163"/>
      <c r="G13" s="25"/>
    </row>
    <row r="14" spans="1:7" ht="33.75">
      <c r="A14" s="308"/>
      <c r="B14" s="2">
        <v>2</v>
      </c>
      <c r="C14" s="27" t="s">
        <v>1084</v>
      </c>
      <c r="D14" s="28" t="s">
        <v>1021</v>
      </c>
      <c r="E14" s="163" t="s">
        <v>530</v>
      </c>
      <c r="F14" s="163" t="s">
        <v>531</v>
      </c>
      <c r="G14" s="25"/>
    </row>
    <row r="15" spans="1:7" ht="89.1" customHeight="1">
      <c r="A15" s="308"/>
      <c r="B15" s="293">
        <v>2.0099999999999998</v>
      </c>
      <c r="C15" s="305" t="s">
        <v>1084</v>
      </c>
      <c r="D15" s="314" t="s">
        <v>2246</v>
      </c>
      <c r="E15" s="164" t="s">
        <v>614</v>
      </c>
      <c r="F15" s="164" t="s">
        <v>617</v>
      </c>
      <c r="G15" s="25"/>
    </row>
    <row r="16" spans="1:7" ht="99" customHeight="1">
      <c r="A16" s="308"/>
      <c r="B16" s="294"/>
      <c r="C16" s="306"/>
      <c r="D16" s="315"/>
      <c r="E16" s="165"/>
      <c r="F16" s="165" t="s">
        <v>615</v>
      </c>
      <c r="G16" s="25"/>
    </row>
    <row r="17" spans="1:7" ht="63" customHeight="1">
      <c r="A17" s="308"/>
      <c r="B17" s="295"/>
      <c r="C17" s="307"/>
      <c r="D17" s="316"/>
      <c r="E17" s="27"/>
      <c r="F17" s="27" t="s">
        <v>616</v>
      </c>
      <c r="G17" s="25"/>
    </row>
    <row r="18" spans="1:7" ht="117" customHeight="1">
      <c r="A18" s="308"/>
      <c r="B18" s="293">
        <v>2.02</v>
      </c>
      <c r="C18" s="305" t="s">
        <v>1084</v>
      </c>
      <c r="D18" s="314" t="s">
        <v>2247</v>
      </c>
      <c r="E18" s="164" t="s">
        <v>439</v>
      </c>
      <c r="F18" s="164" t="s">
        <v>525</v>
      </c>
      <c r="G18" s="25"/>
    </row>
    <row r="19" spans="1:7" ht="71.099999999999994" customHeight="1">
      <c r="A19" s="308"/>
      <c r="B19" s="294"/>
      <c r="C19" s="306"/>
      <c r="D19" s="315"/>
      <c r="E19" s="165" t="s">
        <v>529</v>
      </c>
      <c r="F19" s="165" t="s">
        <v>440</v>
      </c>
      <c r="G19" s="25"/>
    </row>
    <row r="20" spans="1:7" ht="90.75" customHeight="1">
      <c r="A20" s="308"/>
      <c r="B20" s="294"/>
      <c r="C20" s="306"/>
      <c r="D20" s="315"/>
      <c r="E20" s="165"/>
      <c r="F20" s="165" t="s">
        <v>619</v>
      </c>
      <c r="G20" s="25"/>
    </row>
    <row r="21" spans="1:7" ht="74.25" customHeight="1">
      <c r="A21" s="308"/>
      <c r="B21" s="295"/>
      <c r="C21" s="307"/>
      <c r="D21" s="316"/>
      <c r="E21" s="27"/>
      <c r="F21" s="27" t="s">
        <v>618</v>
      </c>
      <c r="G21" s="25"/>
    </row>
    <row r="22" spans="1:7" ht="90" customHeight="1">
      <c r="A22" s="308"/>
      <c r="B22" s="299">
        <v>2.0299999999999998</v>
      </c>
      <c r="C22" s="299" t="s">
        <v>818</v>
      </c>
      <c r="D22" s="302" t="s">
        <v>2248</v>
      </c>
      <c r="E22" s="305" t="s">
        <v>437</v>
      </c>
      <c r="F22" s="164" t="s">
        <v>460</v>
      </c>
      <c r="G22" s="25"/>
    </row>
    <row r="23" spans="1:7" ht="109.5" customHeight="1">
      <c r="A23" s="308"/>
      <c r="B23" s="300"/>
      <c r="C23" s="300"/>
      <c r="D23" s="303"/>
      <c r="E23" s="306"/>
      <c r="F23" s="165" t="s">
        <v>819</v>
      </c>
      <c r="G23" s="25"/>
    </row>
    <row r="24" spans="1:7" ht="74.25" customHeight="1">
      <c r="A24" s="308"/>
      <c r="B24" s="301"/>
      <c r="C24" s="301"/>
      <c r="D24" s="304"/>
      <c r="E24" s="307"/>
      <c r="F24" s="27" t="s">
        <v>436</v>
      </c>
      <c r="G24" s="25"/>
    </row>
    <row r="25" spans="1:7" ht="72" customHeight="1">
      <c r="A25" s="308"/>
      <c r="B25" s="2" t="s">
        <v>458</v>
      </c>
      <c r="C25" s="27" t="s">
        <v>459</v>
      </c>
      <c r="D25" s="28" t="s">
        <v>2249</v>
      </c>
      <c r="E25" s="27" t="s">
        <v>2244</v>
      </c>
      <c r="F25" s="27" t="s">
        <v>461</v>
      </c>
      <c r="G25" s="25"/>
    </row>
    <row r="26" spans="1:7" ht="98.1" customHeight="1">
      <c r="A26" s="308"/>
      <c r="B26" s="296">
        <v>3</v>
      </c>
      <c r="C26" s="293" t="s">
        <v>70</v>
      </c>
      <c r="D26" s="314" t="s">
        <v>2250</v>
      </c>
      <c r="E26" s="305" t="s">
        <v>0</v>
      </c>
      <c r="F26" s="164" t="s">
        <v>64</v>
      </c>
      <c r="G26" s="25"/>
    </row>
    <row r="27" spans="1:7" ht="90" customHeight="1">
      <c r="A27" s="308"/>
      <c r="B27" s="297"/>
      <c r="C27" s="294"/>
      <c r="D27" s="315"/>
      <c r="E27" s="306"/>
      <c r="F27" s="165" t="s">
        <v>59</v>
      </c>
      <c r="G27" s="25"/>
    </row>
    <row r="28" spans="1:7" ht="19.350000000000001" customHeight="1">
      <c r="A28" s="308"/>
      <c r="B28" s="297"/>
      <c r="C28" s="294"/>
      <c r="D28" s="315"/>
      <c r="E28" s="306"/>
      <c r="F28" s="165" t="s">
        <v>60</v>
      </c>
      <c r="G28" s="25"/>
    </row>
    <row r="29" spans="1:7" ht="74.650000000000006" customHeight="1">
      <c r="A29" s="308"/>
      <c r="B29" s="297"/>
      <c r="C29" s="294"/>
      <c r="D29" s="315"/>
      <c r="E29" s="306"/>
      <c r="F29" s="165" t="s">
        <v>61</v>
      </c>
      <c r="G29" s="25"/>
    </row>
    <row r="30" spans="1:7" ht="62.65" customHeight="1">
      <c r="A30" s="308"/>
      <c r="B30" s="297"/>
      <c r="C30" s="294"/>
      <c r="D30" s="315"/>
      <c r="E30" s="306"/>
      <c r="F30" s="165" t="s">
        <v>62</v>
      </c>
      <c r="G30" s="25"/>
    </row>
    <row r="31" spans="1:7" ht="81" customHeight="1">
      <c r="A31" s="308"/>
      <c r="B31" s="297"/>
      <c r="C31" s="294"/>
      <c r="D31" s="315"/>
      <c r="E31" s="306"/>
      <c r="F31" s="165" t="s">
        <v>63</v>
      </c>
      <c r="G31" s="25"/>
    </row>
    <row r="32" spans="1:7" ht="48.75" customHeight="1">
      <c r="A32" s="308"/>
      <c r="B32" s="297"/>
      <c r="C32" s="294"/>
      <c r="D32" s="315"/>
      <c r="E32" s="306"/>
      <c r="F32" s="165" t="s">
        <v>66</v>
      </c>
      <c r="G32" s="25"/>
    </row>
    <row r="33" spans="1:7" ht="98.65" customHeight="1">
      <c r="A33" s="308"/>
      <c r="B33" s="297"/>
      <c r="C33" s="294"/>
      <c r="D33" s="315"/>
      <c r="E33" s="306"/>
      <c r="F33" s="165" t="s">
        <v>65</v>
      </c>
      <c r="G33" s="25"/>
    </row>
    <row r="34" spans="1:7" ht="89.1" customHeight="1">
      <c r="A34" s="308"/>
      <c r="B34" s="297"/>
      <c r="C34" s="294"/>
      <c r="D34" s="315"/>
      <c r="E34" s="306"/>
      <c r="F34" s="165" t="s">
        <v>67</v>
      </c>
      <c r="G34" s="25"/>
    </row>
    <row r="35" spans="1:7" ht="29.1" customHeight="1">
      <c r="A35" s="308"/>
      <c r="B35" s="297"/>
      <c r="C35" s="294"/>
      <c r="D35" s="315"/>
      <c r="E35" s="306"/>
      <c r="F35" s="165" t="s">
        <v>68</v>
      </c>
      <c r="G35" s="25"/>
    </row>
    <row r="36" spans="1:7" ht="126.75">
      <c r="A36" s="308"/>
      <c r="B36" s="298"/>
      <c r="C36" s="295"/>
      <c r="D36" s="316"/>
      <c r="E36" s="307"/>
      <c r="F36" s="166" t="s">
        <v>69</v>
      </c>
      <c r="G36" s="25"/>
    </row>
    <row r="37" spans="1:7" ht="112.5">
      <c r="A37" s="308"/>
      <c r="B37" s="141">
        <v>3.01</v>
      </c>
      <c r="C37" s="142" t="s">
        <v>70</v>
      </c>
      <c r="D37" s="28" t="s">
        <v>2251</v>
      </c>
      <c r="E37" s="167" t="s">
        <v>1323</v>
      </c>
      <c r="F37" s="168" t="s">
        <v>1427</v>
      </c>
      <c r="G37" s="25"/>
    </row>
    <row r="38" spans="1:7" ht="101.25">
      <c r="A38" s="308"/>
      <c r="B38" s="141">
        <v>3.02</v>
      </c>
      <c r="C38" s="142" t="s">
        <v>1356</v>
      </c>
      <c r="D38" s="28" t="s">
        <v>2252</v>
      </c>
      <c r="E38" s="167" t="s">
        <v>1371</v>
      </c>
      <c r="F38" s="168" t="s">
        <v>1428</v>
      </c>
      <c r="G38" s="25"/>
    </row>
    <row r="39" spans="1:7" ht="101.25">
      <c r="A39" s="308"/>
      <c r="B39" s="150">
        <v>4</v>
      </c>
      <c r="C39" s="149" t="s">
        <v>1524</v>
      </c>
      <c r="D39" s="28" t="s">
        <v>2253</v>
      </c>
      <c r="E39" s="27" t="s">
        <v>2198</v>
      </c>
      <c r="F39" s="27" t="s">
        <v>1525</v>
      </c>
      <c r="G39" s="25"/>
    </row>
    <row r="40" spans="1:7" ht="56.25">
      <c r="A40" s="308"/>
      <c r="B40" s="141">
        <v>4.01</v>
      </c>
      <c r="C40" s="149" t="s">
        <v>1524</v>
      </c>
      <c r="D40" s="28" t="s">
        <v>2255</v>
      </c>
      <c r="E40" s="27" t="s">
        <v>2210</v>
      </c>
      <c r="F40" s="27" t="s">
        <v>2214</v>
      </c>
      <c r="G40" s="25"/>
    </row>
    <row r="41" spans="1:7" ht="56.25">
      <c r="A41" s="308"/>
      <c r="B41" s="141" t="s">
        <v>2242</v>
      </c>
      <c r="C41" s="149" t="s">
        <v>1524</v>
      </c>
      <c r="D41" s="28" t="s">
        <v>2254</v>
      </c>
      <c r="E41" s="27" t="s">
        <v>2245</v>
      </c>
      <c r="F41" s="27" t="s">
        <v>2243</v>
      </c>
      <c r="G41" s="25"/>
    </row>
    <row r="42" spans="1:7" ht="56.25">
      <c r="A42" s="308"/>
      <c r="B42" s="141" t="s">
        <v>2276</v>
      </c>
      <c r="C42" s="149" t="s">
        <v>1524</v>
      </c>
      <c r="D42" s="28" t="s">
        <v>2281</v>
      </c>
      <c r="E42" s="27" t="s">
        <v>2244</v>
      </c>
      <c r="F42" s="27" t="s">
        <v>2277</v>
      </c>
      <c r="G42" s="25"/>
    </row>
    <row r="43" spans="1:7" ht="123.75">
      <c r="A43" s="308"/>
      <c r="B43" s="160">
        <v>4.0999999999999996</v>
      </c>
      <c r="C43" s="149" t="s">
        <v>2280</v>
      </c>
      <c r="D43" s="161">
        <v>42867</v>
      </c>
      <c r="E43" s="169" t="s">
        <v>2283</v>
      </c>
      <c r="F43" s="27" t="s">
        <v>2282</v>
      </c>
      <c r="G43" s="25"/>
    </row>
    <row r="44" spans="1:7" ht="78.75">
      <c r="A44" s="308"/>
      <c r="B44" s="160">
        <v>4.2</v>
      </c>
      <c r="C44" s="149" t="s">
        <v>2280</v>
      </c>
      <c r="D44" s="161">
        <v>42704</v>
      </c>
      <c r="E44" s="169" t="s">
        <v>2479</v>
      </c>
      <c r="F44" s="27" t="s">
        <v>2454</v>
      </c>
      <c r="G44" s="25"/>
    </row>
    <row r="45" spans="1:7" ht="157.5">
      <c r="A45" s="308"/>
      <c r="B45" s="202">
        <v>5</v>
      </c>
      <c r="C45" s="149" t="s">
        <v>2280</v>
      </c>
      <c r="D45" s="161">
        <v>42867</v>
      </c>
      <c r="E45" s="169" t="s">
        <v>12705</v>
      </c>
      <c r="F45" s="27" t="s">
        <v>12427</v>
      </c>
      <c r="G45" s="25"/>
    </row>
    <row r="46" spans="1:7" ht="45">
      <c r="A46" s="308"/>
      <c r="B46" s="160">
        <v>5.01</v>
      </c>
      <c r="C46" s="149" t="s">
        <v>2280</v>
      </c>
      <c r="D46" s="161">
        <v>42907</v>
      </c>
      <c r="E46" s="169" t="s">
        <v>15521</v>
      </c>
      <c r="F46" s="27" t="s">
        <v>12427</v>
      </c>
      <c r="G46" s="25"/>
    </row>
    <row r="47" spans="1:7" ht="67.5">
      <c r="A47" s="308"/>
      <c r="B47" s="160">
        <v>5.0999999999999996</v>
      </c>
      <c r="C47" s="149" t="s">
        <v>2280</v>
      </c>
      <c r="D47" s="161">
        <v>43070</v>
      </c>
      <c r="E47" s="169" t="s">
        <v>12915</v>
      </c>
      <c r="F47" s="27" t="s">
        <v>12916</v>
      </c>
      <c r="G47" s="25"/>
    </row>
    <row r="48" spans="1:7" ht="56.25">
      <c r="A48" s="308"/>
      <c r="B48" s="160">
        <v>5.1100000000000003</v>
      </c>
      <c r="C48" s="149" t="s">
        <v>13152</v>
      </c>
      <c r="D48" s="161">
        <v>43217</v>
      </c>
      <c r="E48" s="169" t="s">
        <v>13278</v>
      </c>
      <c r="F48" s="27" t="s">
        <v>13186</v>
      </c>
      <c r="G48" s="25"/>
    </row>
    <row r="49" spans="1:7" ht="56.25">
      <c r="A49" s="308"/>
      <c r="B49" s="160">
        <v>5.12</v>
      </c>
      <c r="C49" s="149" t="s">
        <v>13152</v>
      </c>
      <c r="D49" s="161">
        <v>43581</v>
      </c>
      <c r="E49" s="169" t="s">
        <v>13278</v>
      </c>
      <c r="F49" s="27" t="s">
        <v>13832</v>
      </c>
      <c r="G49" s="25"/>
    </row>
    <row r="50" spans="1:7" ht="78.75">
      <c r="A50" s="308"/>
      <c r="B50" s="202">
        <v>6</v>
      </c>
      <c r="C50" s="149" t="s">
        <v>13152</v>
      </c>
      <c r="D50" s="161">
        <v>43964</v>
      </c>
      <c r="E50" s="169" t="s">
        <v>14048</v>
      </c>
      <c r="F50" s="27" t="s">
        <v>13835</v>
      </c>
      <c r="G50" s="25"/>
    </row>
    <row r="51" spans="1:7" ht="45">
      <c r="A51" s="308"/>
      <c r="B51" s="160">
        <v>6.01</v>
      </c>
      <c r="C51" s="149" t="s">
        <v>13152</v>
      </c>
      <c r="D51" s="161">
        <v>43970</v>
      </c>
      <c r="E51" s="169" t="s">
        <v>15522</v>
      </c>
      <c r="F51" s="169" t="s">
        <v>13835</v>
      </c>
      <c r="G51" s="25"/>
    </row>
    <row r="52" spans="1:7" ht="45">
      <c r="A52" s="308"/>
      <c r="B52" s="160">
        <v>6.1</v>
      </c>
      <c r="C52" s="149" t="s">
        <v>13152</v>
      </c>
      <c r="D52" s="161">
        <v>44314</v>
      </c>
      <c r="E52" s="169" t="s">
        <v>15514</v>
      </c>
      <c r="F52" s="169" t="s">
        <v>15043</v>
      </c>
      <c r="G52" s="25"/>
    </row>
    <row r="53" spans="1:7" ht="45">
      <c r="A53" s="308"/>
      <c r="B53" s="160">
        <v>6.2</v>
      </c>
      <c r="C53" s="149" t="s">
        <v>13152</v>
      </c>
      <c r="D53" s="161">
        <v>44678</v>
      </c>
      <c r="E53" s="169" t="s">
        <v>15514</v>
      </c>
      <c r="F53" s="169" t="s">
        <v>15513</v>
      </c>
      <c r="G53" s="25"/>
    </row>
    <row r="54" spans="1:7" ht="45">
      <c r="A54" s="308"/>
      <c r="B54" s="160">
        <v>6.21</v>
      </c>
      <c r="C54" s="149" t="s">
        <v>13152</v>
      </c>
      <c r="D54" s="161">
        <v>44687</v>
      </c>
      <c r="E54" s="169" t="s">
        <v>15523</v>
      </c>
      <c r="F54" s="169" t="s">
        <v>15513</v>
      </c>
      <c r="G54" s="25"/>
    </row>
    <row r="55" spans="1:7" ht="45">
      <c r="A55" s="308"/>
      <c r="B55" s="160">
        <v>6.22</v>
      </c>
      <c r="C55" s="149" t="s">
        <v>13152</v>
      </c>
      <c r="D55" s="275">
        <v>44692</v>
      </c>
      <c r="E55" s="169" t="s">
        <v>15522</v>
      </c>
      <c r="F55" s="169" t="s">
        <v>15513</v>
      </c>
      <c r="G55" s="25"/>
    </row>
    <row r="56" spans="1:7" ht="56.25">
      <c r="A56" s="308"/>
      <c r="B56" s="202">
        <v>6.3</v>
      </c>
      <c r="C56" s="149" t="s">
        <v>13152</v>
      </c>
      <c r="D56" s="275">
        <v>45051</v>
      </c>
      <c r="E56" s="169" t="s">
        <v>15790</v>
      </c>
      <c r="F56" s="169" t="s">
        <v>15571</v>
      </c>
      <c r="G56" s="25"/>
    </row>
    <row r="57" spans="1:7" ht="45">
      <c r="A57" s="308"/>
      <c r="B57" s="160">
        <v>6.31</v>
      </c>
      <c r="C57" s="149" t="s">
        <v>13152</v>
      </c>
      <c r="D57" s="275">
        <v>45072</v>
      </c>
      <c r="E57" s="169" t="s">
        <v>15792</v>
      </c>
      <c r="F57" s="169" t="s">
        <v>15571</v>
      </c>
      <c r="G57" s="25"/>
    </row>
    <row r="58" spans="1:7" ht="13.5" thickBot="1">
      <c r="A58" s="309"/>
      <c r="B58" s="310" t="str">
        <f ca="1">OFFSET(L!$C$1,MATCH("General"&amp;"Cpy",L!$A:$A,0)-1,SL,,)</f>
        <v>© 2023 Responsible Minerals Initiative. All rights reserved.</v>
      </c>
      <c r="C58" s="310"/>
      <c r="D58" s="310"/>
      <c r="E58" s="310"/>
      <c r="F58" s="310"/>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2632D8A-9EF4-4CB8-9711-D7DD3637EAC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5812F3D4-C202-4DC4-8348-243137199B3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40" zoomScalePageLayoutView="70" workbookViewId="0">
      <selection activeCell="Z76" sqref="Z76"/>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15796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15796</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15799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15801</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15803</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15804</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45426</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488</v>
      </c>
      <c r="E26" s="327"/>
      <c r="F26" s="12"/>
      <c r="G26" s="328" t="s">
        <v>15805</v>
      </c>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t="s">
        <v>15805</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28" t="s">
        <v>15805</v>
      </c>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488</v>
      </c>
      <c r="E29" s="327"/>
      <c r="F29" s="12"/>
      <c r="G29" s="328" t="s">
        <v>15805</v>
      </c>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488</v>
      </c>
      <c r="E32" s="346"/>
      <c r="F32" s="47"/>
      <c r="G32" s="328" t="s">
        <v>15805</v>
      </c>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t="s">
        <v>15805</v>
      </c>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28" t="s">
        <v>15805</v>
      </c>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488</v>
      </c>
      <c r="E35" s="327"/>
      <c r="F35" s="47"/>
      <c r="G35" s="328" t="s">
        <v>15805</v>
      </c>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ustomHeight="1">
      <c r="A38" s="41"/>
      <c r="B38" s="40" t="str">
        <f ca="1">OFFSET(L!$C$1,MATCH("Declaration"&amp;ADDRESS(ROW(),COLUMN(),4),L!$A:$A,0)-1,SL,,)&amp;P38</f>
        <v>Tantalum  (*)</v>
      </c>
      <c r="C38" s="10"/>
      <c r="D38" s="326" t="s">
        <v>488</v>
      </c>
      <c r="E38" s="327"/>
      <c r="F38" s="47"/>
      <c r="G38" s="328" t="s">
        <v>15805</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ustomHeight="1">
      <c r="A39" s="41"/>
      <c r="B39" s="40" t="str">
        <f ca="1">OFFSET(L!$C$1,MATCH("Declaration"&amp;ADDRESS(ROW(),COLUMN(),4),L!$A:$A,0)-1,SL,,)&amp;P39</f>
        <v>Tin  (*)</v>
      </c>
      <c r="C39" s="10"/>
      <c r="D39" s="326" t="s">
        <v>488</v>
      </c>
      <c r="E39" s="327"/>
      <c r="F39" s="47"/>
      <c r="G39" s="328" t="s">
        <v>15805</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ustomHeight="1">
      <c r="A40" s="41"/>
      <c r="B40" s="40" t="str">
        <f ca="1">OFFSET(L!$C$1,MATCH("Declaration"&amp;ADDRESS(ROW(),COLUMN(),4),L!$A:$A,0)-1,SL,,)&amp;P40</f>
        <v>Gold  (*)</v>
      </c>
      <c r="C40" s="10"/>
      <c r="D40" s="326" t="s">
        <v>488</v>
      </c>
      <c r="E40" s="327"/>
      <c r="F40" s="47"/>
      <c r="G40" s="328" t="s">
        <v>15805</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ustomHeight="1">
      <c r="A41" s="41"/>
      <c r="B41" s="40" t="str">
        <f ca="1">OFFSET(L!$C$1,MATCH("Declaration"&amp;ADDRESS(ROW(),COLUMN(),4),L!$A:$A,0)-1,SL,,)&amp;P41</f>
        <v>Tungsten  (*)</v>
      </c>
      <c r="C41" s="10"/>
      <c r="D41" s="326" t="s">
        <v>488</v>
      </c>
      <c r="E41" s="327"/>
      <c r="F41" s="47"/>
      <c r="G41" s="328" t="s">
        <v>15805</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488</v>
      </c>
      <c r="E44" s="327"/>
      <c r="F44" s="47"/>
      <c r="G44" s="328" t="s">
        <v>15805</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488</v>
      </c>
      <c r="E45" s="327"/>
      <c r="F45" s="47"/>
      <c r="G45" s="328" t="s">
        <v>15805</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488</v>
      </c>
      <c r="E46" s="327"/>
      <c r="F46" s="47"/>
      <c r="G46" s="328" t="s">
        <v>15805</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488</v>
      </c>
      <c r="E47" s="327"/>
      <c r="F47" s="47"/>
      <c r="G47" s="328" t="s">
        <v>15805</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489</v>
      </c>
      <c r="E50" s="327"/>
      <c r="F50" s="47"/>
      <c r="G50" s="328" t="s">
        <v>15805</v>
      </c>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28" t="s">
        <v>15805</v>
      </c>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28" t="s">
        <v>15805</v>
      </c>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489</v>
      </c>
      <c r="E53" s="327"/>
      <c r="F53" s="47"/>
      <c r="G53" s="328" t="s">
        <v>15805</v>
      </c>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2481</v>
      </c>
      <c r="E56" s="348"/>
      <c r="F56" s="47"/>
      <c r="G56" s="328" t="s">
        <v>15805</v>
      </c>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2481</v>
      </c>
      <c r="E57" s="348"/>
      <c r="F57" s="47"/>
      <c r="G57" s="328" t="s">
        <v>15805</v>
      </c>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2481</v>
      </c>
      <c r="E58" s="348"/>
      <c r="F58" s="47"/>
      <c r="G58" s="328" t="s">
        <v>15805</v>
      </c>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2481</v>
      </c>
      <c r="E59" s="348"/>
      <c r="F59" s="47"/>
      <c r="G59" s="328" t="s">
        <v>15805</v>
      </c>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489</v>
      </c>
      <c r="E62" s="346"/>
      <c r="F62" s="47"/>
      <c r="G62" s="328" t="s">
        <v>15805</v>
      </c>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489</v>
      </c>
      <c r="E63" s="327"/>
      <c r="F63" s="47"/>
      <c r="G63" s="328" t="s">
        <v>15805</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489</v>
      </c>
      <c r="E64" s="327"/>
      <c r="F64" s="47"/>
      <c r="G64" s="328" t="s">
        <v>15805</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489</v>
      </c>
      <c r="E65" s="327"/>
      <c r="F65" s="47"/>
      <c r="G65" s="328" t="s">
        <v>15805</v>
      </c>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488</v>
      </c>
      <c r="E68" s="327"/>
      <c r="F68" s="48"/>
      <c r="G68" s="328" t="s">
        <v>15805</v>
      </c>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t="s">
        <v>15805</v>
      </c>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28" t="s">
        <v>15805</v>
      </c>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488</v>
      </c>
      <c r="E71" s="327"/>
      <c r="F71" s="50"/>
      <c r="G71" s="328" t="s">
        <v>15805</v>
      </c>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489</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489</v>
      </c>
      <c r="E77" s="327"/>
      <c r="F77" s="57"/>
      <c r="G77" s="354"/>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489</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489</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489</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489</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13974</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75" hidden="1">
      <c r="B98" s="56" t="s">
        <v>490</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2480</v>
      </c>
      <c r="D100" s="282" t="str">
        <f>IF(AND(OR($D$27="Yes",$D$27=""),OR($D$33="Yes",$D$33="")),"No","")</f>
        <v>No</v>
      </c>
      <c r="E100" s="282" t="str">
        <f>IF(AND(OR($D$26="Yes",$D$26=""),OR($D$32="Yes",$D$32="")),"50% or less","")</f>
        <v>50% or less</v>
      </c>
      <c r="G100" s="282" t="str">
        <f>IF(OR($D$28="Yes",$D$28=""),"Yes","")</f>
        <v>Yes</v>
      </c>
    </row>
    <row r="101" spans="2:7" ht="15.75" hidden="1">
      <c r="B101" s="236" t="s">
        <v>2481</v>
      </c>
      <c r="D101" s="282" t="str">
        <f>IF(AND(OR($D$27="Yes",$D$27=""),OR($D$33="Yes",$D$33="")),"Unknown","")</f>
        <v>Unknown</v>
      </c>
      <c r="E101" s="282" t="str">
        <f>IF(AND(OR($D$26="Yes",$D$26=""),OR($D$32="Yes",$D$32="")),"None","")</f>
        <v>None</v>
      </c>
      <c r="G101" s="282" t="str">
        <f>IF(OR($D$28="Yes",$D$28=""),"No","")</f>
        <v>No</v>
      </c>
    </row>
    <row r="102" spans="2:7" ht="15.75" hidden="1">
      <c r="B102" s="236" t="s">
        <v>2482</v>
      </c>
      <c r="D102" s="282" t="str">
        <f>IF(AND(OR($D$28="Yes",$D$28=""),OR($D$34="Yes",$D$34="")),"Yes","")</f>
        <v>Yes</v>
      </c>
      <c r="E102" s="282" t="str">
        <f>IF(AND(OR($D$27="Yes",$D$27=""),OR($D$33="Yes",$D$33="")),"100%","")</f>
        <v>100%</v>
      </c>
      <c r="G102" s="282" t="str">
        <f>IF(OR($D$29="Yes",$D$29=""),"Yes","")</f>
        <v>Yes</v>
      </c>
    </row>
    <row r="103" spans="2:7" ht="15.75" hidden="1">
      <c r="B103" s="236" t="s">
        <v>2483</v>
      </c>
      <c r="D103" s="282" t="str">
        <f>IF(AND(OR($D$28="Yes",$D$28=""),OR($D$34="Yes",$D$34="")),"No","")</f>
        <v>No</v>
      </c>
      <c r="E103" s="282" t="str">
        <f>IF(AND(OR($D$27="Yes",$D$27=""),OR($D$33="Yes",$D$33="")),"Greater than 90%","")</f>
        <v>Greater than 90%</v>
      </c>
      <c r="G103" s="282" t="str">
        <f>IF(OR($D$29="Yes",$D$29=""),"No","")</f>
        <v>No</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Yes</v>
      </c>
      <c r="E105" s="282" t="str">
        <f>IF(AND(OR($D$27="Yes",$D$27=""),OR($D$33="Yes",$D$33="")),"Greater than 50%","")</f>
        <v>Greater than 50%</v>
      </c>
    </row>
    <row r="106" spans="2:7" ht="15.75" hidden="1">
      <c r="B106" s="236" t="s">
        <v>12394</v>
      </c>
      <c r="D106" s="282" t="str">
        <f>IF(AND(OR($D$29="Yes",$D$29=""),OR($D$35="Yes",$D$35="")),"No","")</f>
        <v>No</v>
      </c>
      <c r="E106" s="282" t="str">
        <f>IF(AND(OR($D$27="Yes",$D$27=""),OR($D$33="Yes",$D$33="")),"50% or less","")</f>
        <v>50% or less</v>
      </c>
    </row>
    <row r="107" spans="2:7" ht="15.75" hidden="1">
      <c r="B107" s="236" t="s">
        <v>489</v>
      </c>
      <c r="D107" s="282" t="str">
        <f>IF(AND(OR($D$29="Yes",$D$29=""),OR($D$35="Yes",$D$35="")),"Unknown","")</f>
        <v>Unknown</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D1" zoomScale="70" zoomScaleNormal="7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c r="B5" s="182" t="s">
        <v>1125</v>
      </c>
      <c r="C5" s="186" t="s">
        <v>15524</v>
      </c>
      <c r="D5" s="230" t="s">
        <v>15524</v>
      </c>
      <c r="E5" s="182" t="s">
        <v>1092</v>
      </c>
      <c r="F5" s="182" t="str">
        <f ca="1">IF(ISERROR($V5),"",OFFSET('Smelter Look-up'!$E$4,$V5-4,0))</f>
        <v>CID004010</v>
      </c>
      <c r="G5" s="182" t="str">
        <f ca="1">IF(C5=$X$4,IF(ISERROR($V5),"Enter smelter details","RMI"),IF(ISERROR($V5),"",OFFSET('Smelter Look-up'!$F$4,$V5-4,0)))</f>
        <v>RMI</v>
      </c>
      <c r="H5" s="183" t="s">
        <v>15806</v>
      </c>
      <c r="I5" s="184" t="s">
        <v>15565</v>
      </c>
      <c r="J5" s="184" t="s">
        <v>1725</v>
      </c>
      <c r="K5" s="224"/>
      <c r="L5" s="224"/>
      <c r="M5" s="224"/>
      <c r="N5" s="224"/>
      <c r="O5" s="224" t="s">
        <v>15807</v>
      </c>
      <c r="P5" s="185"/>
      <c r="Q5" s="225" t="s">
        <v>15808</v>
      </c>
      <c r="R5" s="182" t="str">
        <f ca="1">IF(ISERROR($V5),"",OFFSET('Smelter Look-up'!$C$4,$V5-4,0)&amp;"")</f>
        <v>Coimpa Industrial LTDA</v>
      </c>
      <c r="S5" s="181" t="str">
        <f t="shared" ref="S5" ca="1" si="0">IF(B5="","",IF(ISERROR(MATCH($E5,CL,0)),"Unknown",INDIRECT("'C'!$A$"&amp;MATCH($E5,CL,0)+1)))</f>
        <v>BR</v>
      </c>
      <c r="T5" s="181" t="str">
        <f ca="1">IF(B5="","",IF(ISERROR(MATCH($J5,SorP!$B$1:$B$6279,0)),"",INDIRECT("'SorP'!$A$"&amp;MATCH($S5&amp;$J5,SorP!C:C,0))))</f>
        <v>BR-AM</v>
      </c>
      <c r="U5" s="201"/>
      <c r="V5" s="226">
        <f>IF(C5="",NA(),IF(OR(C5="Smelter not listed",C5="Smelter not yet identified"),MATCH($B5&amp;$D5,'Smelter Look-up'!$J:$J,0),MATCH($B5&amp;$C5,'Smelter Look-up'!$J:$J,0)))</f>
        <v>59</v>
      </c>
      <c r="X5" s="227">
        <f t="shared" ref="X5" si="1">IF(AND(C5="Smelter not listed",OR(LEN(D5)=0,LEN(E5)=0)),1,0)</f>
        <v>0</v>
      </c>
      <c r="AB5" s="228" t="str">
        <f t="shared" ref="AB5" si="2">B5&amp;C5</f>
        <v>GoldCoimpa Industrial LTDA</v>
      </c>
    </row>
    <row r="6" spans="1:34" s="227" customFormat="1" ht="19.899999999999999" customHeight="1">
      <c r="A6" s="262"/>
      <c r="B6" s="182" t="s">
        <v>1125</v>
      </c>
      <c r="C6" s="186" t="s">
        <v>15527</v>
      </c>
      <c r="D6" s="230" t="s">
        <v>15527</v>
      </c>
      <c r="E6" s="182" t="s">
        <v>1088</v>
      </c>
      <c r="F6" s="182" t="str">
        <f ca="1">IF(ISERROR($V6),"",OFFSET('Smelter Look-up'!$E$4,$V6-4,0))</f>
        <v>CID003666</v>
      </c>
      <c r="G6" s="182" t="str">
        <f ca="1">IF(C6=$X$4,IF(ISERROR($V6),"Enter smelter details","RMI"),IF(ISERROR($V6),"",OFFSET('Smelter Look-up'!$F$4,$V6-4,0)))</f>
        <v>RMI</v>
      </c>
      <c r="H6" s="183" t="s">
        <v>15809</v>
      </c>
      <c r="I6" s="184" t="s">
        <v>1704</v>
      </c>
      <c r="J6" s="184" t="s">
        <v>2573</v>
      </c>
      <c r="K6" s="224"/>
      <c r="L6" s="224"/>
      <c r="M6" s="224"/>
      <c r="N6" s="224"/>
      <c r="O6" s="224" t="s">
        <v>15810</v>
      </c>
      <c r="P6" s="185"/>
      <c r="Q6" s="225" t="s">
        <v>15808</v>
      </c>
      <c r="R6" s="182" t="str">
        <f ca="1">IF(ISERROR($V6),"",OFFSET('Smelter Look-up'!$C$4,$V6-4,0)&amp;"")</f>
        <v>Sam Precious Metals</v>
      </c>
      <c r="S6" s="181" t="str">
        <f t="shared" ref="S6:S37" ca="1" si="3">IF(B6="","",IF(ISERROR(MATCH($E6,CL,0)),"Unknown",INDIRECT("'C'!$A$"&amp;MATCH($E6,CL,0)+1)))</f>
        <v>AE</v>
      </c>
      <c r="T6" s="181" t="str">
        <f ca="1">IF(B6="","",IF(ISERROR(MATCH($J6,SorP!$B$1:$B$6279,0)),"",INDIRECT("'SorP'!$A$"&amp;MATCH($S6&amp;$J6,SorP!C:C,0))))</f>
        <v>AE-DU</v>
      </c>
      <c r="U6" s="201"/>
      <c r="V6" s="226">
        <f>IF(C6="",NA(),IF(OR(C6="Smelter not listed",C6="Smelter not yet identified"),MATCH($B6&amp;$D6,'Smelter Look-up'!$J:$J,0),MATCH($B6&amp;$C6,'Smelter Look-up'!$J:$J,0)))</f>
        <v>227</v>
      </c>
      <c r="X6" s="227">
        <f t="shared" ref="X6:X37" si="4">IF(AND(C6="Smelter not listed",OR(LEN(D6)=0,LEN(E6)=0)),1,0)</f>
        <v>0</v>
      </c>
      <c r="AB6" s="228" t="str">
        <f t="shared" ref="AB6:AB37" si="5">B6&amp;C6</f>
        <v>GoldSam Precious Metals</v>
      </c>
    </row>
    <row r="7" spans="1:34" s="227" customFormat="1" ht="19.899999999999999" customHeight="1">
      <c r="A7" s="262"/>
      <c r="B7" s="182" t="s">
        <v>1125</v>
      </c>
      <c r="C7" s="186" t="s">
        <v>15446</v>
      </c>
      <c r="D7" s="230" t="s">
        <v>15446</v>
      </c>
      <c r="E7" s="182" t="s">
        <v>1096</v>
      </c>
      <c r="F7" s="182" t="str">
        <f ca="1">IF(ISERROR($V7),"",OFFSET('Smelter Look-up'!$E$4,$V7-4,0))</f>
        <v>CID003663</v>
      </c>
      <c r="G7" s="182" t="str">
        <f ca="1">IF(C7=$X$4,IF(ISERROR($V7),"Enter smelter details","RMI"),IF(ISERROR($V7),"",OFFSET('Smelter Look-up'!$F$4,$V7-4,0)))</f>
        <v>RMI</v>
      </c>
      <c r="H7" s="183" t="s">
        <v>15811</v>
      </c>
      <c r="I7" s="184" t="s">
        <v>15448</v>
      </c>
      <c r="J7" s="184" t="s">
        <v>13632</v>
      </c>
      <c r="K7" s="224"/>
      <c r="L7" s="224"/>
      <c r="M7" s="224"/>
      <c r="N7" s="224"/>
      <c r="O7" s="224" t="s">
        <v>15812</v>
      </c>
      <c r="P7" s="185"/>
      <c r="Q7" s="225" t="s">
        <v>15808</v>
      </c>
      <c r="R7" s="182" t="str">
        <f ca="1">IF(ISERROR($V7),"",OFFSET('Smelter Look-up'!$C$4,$V7-4,0)&amp;"")</f>
        <v>Dongwu Gold Group</v>
      </c>
      <c r="S7" s="181" t="str">
        <f t="shared" ca="1" si="3"/>
        <v>CN</v>
      </c>
      <c r="T7" s="181" t="str">
        <f ca="1">IF(B7="","",IF(ISERROR(MATCH($J7,SorP!$B$1:$B$6279,0)),"",INDIRECT("'SorP'!$A$"&amp;MATCH($S7&amp;$J7,SorP!C:C,0))))</f>
        <v>CN-JS</v>
      </c>
      <c r="U7" s="201"/>
      <c r="V7" s="226">
        <f>IF(C7="",NA(),IF(OR(C7="Smelter not listed",C7="Smelter not yet identified"),MATCH($B7&amp;$D7,'Smelter Look-up'!$J:$J,0),MATCH($B7&amp;$C7,'Smelter Look-up'!$J:$J,0)))</f>
        <v>65</v>
      </c>
      <c r="X7" s="227">
        <f t="shared" si="4"/>
        <v>0</v>
      </c>
      <c r="AB7" s="228" t="str">
        <f t="shared" si="5"/>
        <v>GoldDongwu Gold Group</v>
      </c>
    </row>
    <row r="8" spans="1:34" s="227" customFormat="1" ht="19.899999999999999" customHeight="1">
      <c r="A8" s="262"/>
      <c r="B8" s="182" t="s">
        <v>1125</v>
      </c>
      <c r="C8" s="186" t="s">
        <v>15451</v>
      </c>
      <c r="D8" s="230" t="s">
        <v>15451</v>
      </c>
      <c r="E8" s="182" t="s">
        <v>12986</v>
      </c>
      <c r="F8" s="182" t="str">
        <f ca="1">IF(ISERROR($V8),"",OFFSET('Smelter Look-up'!$E$4,$V8-4,0))</f>
        <v>CID003641</v>
      </c>
      <c r="G8" s="182" t="str">
        <f ca="1">IF(C8=$X$4,IF(ISERROR($V8),"Enter smelter details","RMI"),IF(ISERROR($V8),"",OFFSET('Smelter Look-up'!$F$4,$V8-4,0)))</f>
        <v>RMI</v>
      </c>
      <c r="H8" s="183" t="s">
        <v>15813</v>
      </c>
      <c r="I8" s="184" t="s">
        <v>15453</v>
      </c>
      <c r="J8" s="184" t="s">
        <v>3957</v>
      </c>
      <c r="K8" s="224"/>
      <c r="L8" s="224"/>
      <c r="M8" s="224"/>
      <c r="N8" s="224"/>
      <c r="O8" s="224" t="s">
        <v>15814</v>
      </c>
      <c r="P8" s="185"/>
      <c r="Q8" s="225" t="s">
        <v>15808</v>
      </c>
      <c r="R8" s="182" t="str">
        <f ca="1">IF(ISERROR($V8),"",OFFSET('Smelter Look-up'!$C$4,$V8-4,0)&amp;"")</f>
        <v>Gold by Gold Colombia</v>
      </c>
      <c r="S8" s="181" t="str">
        <f t="shared" ca="1" si="3"/>
        <v>CO</v>
      </c>
      <c r="T8" s="181" t="str">
        <f ca="1">IF(B8="","",IF(ISERROR(MATCH($J8,SorP!$B$1:$B$6279,0)),"",INDIRECT("'SorP'!$A$"&amp;MATCH($S8&amp;$J8,SorP!C:C,0))))</f>
        <v>CO-ANT</v>
      </c>
      <c r="U8" s="201"/>
      <c r="V8" s="226">
        <f>IF(C8="",NA(),IF(OR(C8="Smelter not listed",C8="Smelter not yet identified"),MATCH($B8&amp;$D8,'Smelter Look-up'!$J:$J,0),MATCH($B8&amp;$C8,'Smelter Look-up'!$J:$J,0)))</f>
        <v>89</v>
      </c>
      <c r="X8" s="227">
        <f t="shared" si="4"/>
        <v>0</v>
      </c>
      <c r="AB8" s="228" t="str">
        <f t="shared" si="5"/>
        <v>GoldGold by Gold Colombia</v>
      </c>
    </row>
    <row r="9" spans="1:34" s="227" customFormat="1" ht="19.899999999999999" customHeight="1">
      <c r="A9" s="262"/>
      <c r="B9" s="182" t="s">
        <v>1125</v>
      </c>
      <c r="C9" s="186" t="s">
        <v>15077</v>
      </c>
      <c r="D9" s="230" t="s">
        <v>15077</v>
      </c>
      <c r="E9" s="182" t="s">
        <v>1100</v>
      </c>
      <c r="F9" s="182" t="str">
        <f ca="1">IF(ISERROR($V9),"",OFFSET('Smelter Look-up'!$E$4,$V9-4,0))</f>
        <v>CID003615</v>
      </c>
      <c r="G9" s="182" t="str">
        <f ca="1">IF(C9=$X$4,IF(ISERROR($V9),"Enter smelter details","RMI"),IF(ISERROR($V9),"",OFFSET('Smelter Look-up'!$F$4,$V9-4,0)))</f>
        <v>RMI</v>
      </c>
      <c r="H9" s="183" t="s">
        <v>15815</v>
      </c>
      <c r="I9" s="184" t="s">
        <v>15462</v>
      </c>
      <c r="J9" s="184" t="s">
        <v>12838</v>
      </c>
      <c r="K9" s="224"/>
      <c r="L9" s="224"/>
      <c r="M9" s="224"/>
      <c r="N9" s="224"/>
      <c r="O9" s="224" t="s">
        <v>15816</v>
      </c>
      <c r="P9" s="185"/>
      <c r="Q9" s="225" t="s">
        <v>15808</v>
      </c>
      <c r="R9" s="182" t="str">
        <f ca="1">IF(ISERROR($V9),"",OFFSET('Smelter Look-up'!$C$4,$V9-4,0)&amp;"")</f>
        <v>WEEEREFINING</v>
      </c>
      <c r="S9" s="181" t="str">
        <f t="shared" ca="1" si="3"/>
        <v>FR</v>
      </c>
      <c r="T9" s="181" t="str">
        <f ca="1">IF(B9="","",IF(ISERROR(MATCH($J9,SorP!$B$1:$B$6279,0)),"",INDIRECT("'SorP'!$A$"&amp;MATCH($S9&amp;$J9,SorP!C:C,0))))</f>
        <v>FR-NOR</v>
      </c>
      <c r="U9" s="201"/>
      <c r="V9" s="226">
        <f>IF(C9="",NA(),IF(OR(C9="Smelter not listed",C9="Smelter not yet identified"),MATCH($B9&amp;$D9,'Smelter Look-up'!$J:$J,0),MATCH($B9&amp;$C9,'Smelter Look-up'!$J:$J,0)))</f>
        <v>296</v>
      </c>
      <c r="X9" s="227">
        <f t="shared" si="4"/>
        <v>0</v>
      </c>
      <c r="AB9" s="228" t="str">
        <f t="shared" si="5"/>
        <v>GoldWEEEREFINING</v>
      </c>
    </row>
    <row r="10" spans="1:34" s="227" customFormat="1" ht="19.899999999999999" customHeight="1">
      <c r="A10" s="262"/>
      <c r="B10" s="182" t="s">
        <v>1125</v>
      </c>
      <c r="C10" s="186" t="s">
        <v>15065</v>
      </c>
      <c r="D10" s="230" t="s">
        <v>15065</v>
      </c>
      <c r="E10" s="182" t="s">
        <v>889</v>
      </c>
      <c r="F10" s="182" t="str">
        <f ca="1">IF(ISERROR($V10),"",OFFSET('Smelter Look-up'!$E$4,$V10-4,0))</f>
        <v>CID003575</v>
      </c>
      <c r="G10" s="182" t="str">
        <f ca="1">IF(C10=$X$4,IF(ISERROR($V10),"Enter smelter details","RMI"),IF(ISERROR($V10),"",OFFSET('Smelter Look-up'!$F$4,$V10-4,0)))</f>
        <v>RMI</v>
      </c>
      <c r="H10" s="183" t="s">
        <v>15817</v>
      </c>
      <c r="I10" s="184" t="s">
        <v>15454</v>
      </c>
      <c r="J10" s="184" t="s">
        <v>1644</v>
      </c>
      <c r="K10" s="224"/>
      <c r="L10" s="224"/>
      <c r="M10" s="224"/>
      <c r="N10" s="224" t="s">
        <v>15818</v>
      </c>
      <c r="O10" s="224" t="s">
        <v>15819</v>
      </c>
      <c r="P10" s="185"/>
      <c r="Q10" s="225" t="s">
        <v>15808</v>
      </c>
      <c r="R10" s="182" t="str">
        <f ca="1">IF(ISERROR($V10),"",OFFSET('Smelter Look-up'!$C$4,$V10-4,0)&amp;"")</f>
        <v>Metal Concentrators SA (Pty) Ltd.</v>
      </c>
      <c r="S10" s="181" t="str">
        <f t="shared" ca="1" si="3"/>
        <v>ZA</v>
      </c>
      <c r="T10" s="181" t="str">
        <f ca="1">IF(B10="","",IF(ISERROR(MATCH($J10,SorP!$B$1:$B$6279,0)),"",INDIRECT("'SorP'!$A$"&amp;MATCH($S10&amp;$J10,SorP!C:C,0))))</f>
        <v>ZA-GP</v>
      </c>
      <c r="U10" s="201"/>
      <c r="V10" s="226">
        <f>IF(C10="",NA(),IF(OR(C10="Smelter not listed",C10="Smelter not yet identified"),MATCH($B10&amp;$D10,'Smelter Look-up'!$J:$J,0),MATCH($B10&amp;$C10,'Smelter Look-up'!$J:$J,0)))</f>
        <v>167</v>
      </c>
      <c r="X10" s="227">
        <f t="shared" si="4"/>
        <v>0</v>
      </c>
      <c r="AB10" s="228" t="str">
        <f t="shared" si="5"/>
        <v>GoldMetal Concentrators SA (Pty) Ltd.</v>
      </c>
    </row>
    <row r="11" spans="1:34" s="227" customFormat="1" ht="19.899999999999999" customHeight="1">
      <c r="A11" s="262"/>
      <c r="B11" s="182" t="s">
        <v>1125</v>
      </c>
      <c r="C11" s="186" t="s">
        <v>15067</v>
      </c>
      <c r="D11" s="230" t="s">
        <v>15067</v>
      </c>
      <c r="E11" s="182" t="s">
        <v>2432</v>
      </c>
      <c r="F11" s="182" t="str">
        <f ca="1">IF(ISERROR($V11),"",OFFSET('Smelter Look-up'!$E$4,$V11-4,0))</f>
        <v>CID003557</v>
      </c>
      <c r="G11" s="182" t="str">
        <f ca="1">IF(C11=$X$4,IF(ISERROR($V11),"Enter smelter details","RMI"),IF(ISERROR($V11),"",OFFSET('Smelter Look-up'!$F$4,$V11-4,0)))</f>
        <v>RMI</v>
      </c>
      <c r="H11" s="183" t="s">
        <v>15820</v>
      </c>
      <c r="I11" s="184" t="s">
        <v>15135</v>
      </c>
      <c r="J11" s="184" t="s">
        <v>1742</v>
      </c>
      <c r="K11" s="224"/>
      <c r="L11" s="224"/>
      <c r="M11" s="224"/>
      <c r="N11" s="224"/>
      <c r="O11" s="224" t="s">
        <v>15821</v>
      </c>
      <c r="P11" s="185"/>
      <c r="Q11" s="225"/>
      <c r="R11" s="182" t="str">
        <f ca="1">IF(ISERROR($V11),"",OFFSET('Smelter Look-up'!$C$4,$V11-4,0)&amp;"")</f>
        <v>Metallix Refining Inc.</v>
      </c>
      <c r="S11" s="181" t="str">
        <f t="shared" ca="1" si="3"/>
        <v>US</v>
      </c>
      <c r="T11" s="181" t="str">
        <f ca="1">IF(B11="","",IF(ISERROR(MATCH($J11,SorP!$B$1:$B$6279,0)),"",INDIRECT("'SorP'!$A$"&amp;MATCH($S11&amp;$J11,SorP!C:C,0))))</f>
        <v>US-NC</v>
      </c>
      <c r="U11" s="201"/>
      <c r="V11" s="226">
        <f>IF(C11="",NA(),IF(OR(C11="Smelter not listed",C11="Smelter not yet identified"),MATCH($B11&amp;$D11,'Smelter Look-up'!$J:$J,0),MATCH($B11&amp;$C11,'Smelter Look-up'!$J:$J,0)))</f>
        <v>169</v>
      </c>
      <c r="X11" s="227">
        <f t="shared" si="4"/>
        <v>0</v>
      </c>
      <c r="AB11" s="228" t="str">
        <f t="shared" si="5"/>
        <v>GoldMetallix Refining Inc.</v>
      </c>
    </row>
    <row r="12" spans="1:34" s="227" customFormat="1" ht="19.899999999999999" customHeight="1">
      <c r="A12" s="262"/>
      <c r="B12" s="182" t="s">
        <v>1125</v>
      </c>
      <c r="C12" s="186" t="s">
        <v>15063</v>
      </c>
      <c r="D12" s="230" t="s">
        <v>15063</v>
      </c>
      <c r="E12" s="182" t="s">
        <v>1102</v>
      </c>
      <c r="F12" s="182" t="str">
        <f ca="1">IF(ISERROR($V12),"",OFFSET('Smelter Look-up'!$E$4,$V12-4,0))</f>
        <v>CID003548</v>
      </c>
      <c r="G12" s="182" t="str">
        <f ca="1">IF(C12=$X$4,IF(ISERROR($V12),"Enter smelter details","RMI"),IF(ISERROR($V12),"",OFFSET('Smelter Look-up'!$F$4,$V12-4,0)))</f>
        <v>RMI</v>
      </c>
      <c r="H12" s="183" t="s">
        <v>15822</v>
      </c>
      <c r="I12" s="184" t="s">
        <v>15134</v>
      </c>
      <c r="J12" s="184" t="s">
        <v>15590</v>
      </c>
      <c r="K12" s="224"/>
      <c r="L12" s="224"/>
      <c r="M12" s="224"/>
      <c r="N12" s="224"/>
      <c r="O12" s="224" t="s">
        <v>15823</v>
      </c>
      <c r="P12" s="185"/>
      <c r="Q12" s="225"/>
      <c r="R12" s="182" t="str">
        <f ca="1">IF(ISERROR($V12),"",OFFSET('Smelter Look-up'!$C$4,$V12-4,0)&amp;"")</f>
        <v>MD Overseas</v>
      </c>
      <c r="S12" s="181" t="str">
        <f t="shared" ca="1" si="3"/>
        <v>IN</v>
      </c>
      <c r="T12" s="181" t="str">
        <f ca="1">IF(B12="","",IF(ISERROR(MATCH($J12,SorP!$B$1:$B$6279,0)),"",INDIRECT("'SorP'!$A$"&amp;MATCH($S12&amp;$J12,SorP!C:C,0))))</f>
        <v>IN-UT</v>
      </c>
      <c r="U12" s="201"/>
      <c r="V12" s="226">
        <f>IF(C12="",NA(),IF(OR(C12="Smelter not listed",C12="Smelter not yet identified"),MATCH($B12&amp;$D12,'Smelter Look-up'!$J:$J,0),MATCH($B12&amp;$C12,'Smelter Look-up'!$J:$J,0)))</f>
        <v>165</v>
      </c>
      <c r="X12" s="227">
        <f t="shared" si="4"/>
        <v>0</v>
      </c>
      <c r="AB12" s="228" t="str">
        <f t="shared" si="5"/>
        <v>GoldMD Overseas</v>
      </c>
    </row>
    <row r="13" spans="1:34" s="227" customFormat="1" ht="19.899999999999999" customHeight="1">
      <c r="A13" s="262"/>
      <c r="B13" s="182" t="s">
        <v>1125</v>
      </c>
      <c r="C13" s="186" t="s">
        <v>15045</v>
      </c>
      <c r="D13" s="230" t="s">
        <v>15045</v>
      </c>
      <c r="E13" s="182" t="s">
        <v>2432</v>
      </c>
      <c r="F13" s="182" t="str">
        <f ca="1">IF(ISERROR($V13),"",OFFSET('Smelter Look-up'!$E$4,$V13-4,0))</f>
        <v>CID003500</v>
      </c>
      <c r="G13" s="182" t="str">
        <f ca="1">IF(C13=$X$4,IF(ISERROR($V13),"Enter smelter details","RMI"),IF(ISERROR($V13),"",OFFSET('Smelter Look-up'!$F$4,$V13-4,0)))</f>
        <v>RMI</v>
      </c>
      <c r="H13" s="183" t="s">
        <v>15824</v>
      </c>
      <c r="I13" s="184" t="s">
        <v>15131</v>
      </c>
      <c r="J13" s="184" t="s">
        <v>1635</v>
      </c>
      <c r="K13" s="224"/>
      <c r="L13" s="224"/>
      <c r="M13" s="224"/>
      <c r="N13" s="224"/>
      <c r="O13" s="224" t="s">
        <v>15825</v>
      </c>
      <c r="P13" s="185"/>
      <c r="Q13" s="225"/>
      <c r="R13" s="182" t="str">
        <f ca="1">IF(ISERROR($V13),"",OFFSET('Smelter Look-up'!$C$4,$V13-4,0)&amp;"")</f>
        <v>Alexy Metals</v>
      </c>
      <c r="S13" s="181" t="str">
        <f t="shared" ca="1" si="3"/>
        <v>US</v>
      </c>
      <c r="T13" s="181" t="str">
        <f ca="1">IF(B13="","",IF(ISERROR(MATCH($J13,SorP!$B$1:$B$6279,0)),"",INDIRECT("'SorP'!$A$"&amp;MATCH($S13&amp;$J13,SorP!C:C,0))))</f>
        <v>US-OH</v>
      </c>
      <c r="U13" s="201"/>
      <c r="V13" s="226">
        <f>IF(C13="",NA(),IF(OR(C13="Smelter not listed",C13="Smelter not yet identified"),MATCH($B13&amp;$D13,'Smelter Look-up'!$J:$J,0),MATCH($B13&amp;$C13,'Smelter Look-up'!$J:$J,0)))</f>
        <v>18</v>
      </c>
      <c r="X13" s="227">
        <f t="shared" si="4"/>
        <v>0</v>
      </c>
      <c r="AB13" s="228" t="str">
        <f t="shared" si="5"/>
        <v>GoldAlexy Metals</v>
      </c>
    </row>
    <row r="14" spans="1:34" s="227" customFormat="1" ht="19.899999999999999" customHeight="1">
      <c r="A14" s="262"/>
      <c r="B14" s="182" t="s">
        <v>1125</v>
      </c>
      <c r="C14" s="186" t="s">
        <v>15060</v>
      </c>
      <c r="D14" s="230" t="s">
        <v>15060</v>
      </c>
      <c r="E14" s="182" t="s">
        <v>13085</v>
      </c>
      <c r="F14" s="182" t="str">
        <f ca="1">IF(ISERROR($V14),"",OFFSET('Smelter Look-up'!$E$4,$V14-4,0))</f>
        <v>CID003497</v>
      </c>
      <c r="G14" s="182" t="str">
        <f ca="1">IF(C14=$X$4,IF(ISERROR($V14),"Enter smelter details","RMI"),IF(ISERROR($V14),"",OFFSET('Smelter Look-up'!$F$4,$V14-4,0)))</f>
        <v>RMI</v>
      </c>
      <c r="H14" s="183" t="s">
        <v>15826</v>
      </c>
      <c r="I14" s="184" t="s">
        <v>15133</v>
      </c>
      <c r="J14" s="184" t="s">
        <v>15591</v>
      </c>
      <c r="K14" s="224"/>
      <c r="L14" s="224"/>
      <c r="M14" s="224"/>
      <c r="N14" s="224"/>
      <c r="O14" s="224" t="s">
        <v>15827</v>
      </c>
      <c r="P14" s="185"/>
      <c r="Q14" s="225"/>
      <c r="R14" s="182" t="str">
        <f ca="1">IF(ISERROR($V14),"",OFFSET('Smelter Look-up'!$C$4,$V14-4,0)&amp;"")</f>
        <v>K.A. Rasmussen</v>
      </c>
      <c r="S14" s="181" t="str">
        <f t="shared" ca="1" si="3"/>
        <v>NO</v>
      </c>
      <c r="T14" s="181" t="str">
        <f ca="1">IF(B14="","",IF(ISERROR(MATCH($J14,SorP!$B$1:$B$6279,0)),"",INDIRECT("'SorP'!$A$"&amp;MATCH($S14&amp;$J14,SorP!C:C,0))))</f>
        <v>NO-34</v>
      </c>
      <c r="U14" s="201"/>
      <c r="V14" s="226">
        <f>IF(C14="",NA(),IF(OR(C14="Smelter not listed",C14="Smelter not yet identified"),MATCH($B14&amp;$D14,'Smelter Look-up'!$J:$J,0),MATCH($B14&amp;$C14,'Smelter Look-up'!$J:$J,0)))</f>
        <v>133</v>
      </c>
      <c r="X14" s="227">
        <f t="shared" si="4"/>
        <v>0</v>
      </c>
      <c r="AB14" s="228" t="str">
        <f t="shared" si="5"/>
        <v>GoldK.A. Rasmussen</v>
      </c>
    </row>
    <row r="15" spans="1:34" s="227" customFormat="1" ht="19.899999999999999" customHeight="1">
      <c r="A15" s="262"/>
      <c r="B15" s="182" t="s">
        <v>1125</v>
      </c>
      <c r="C15" s="186" t="s">
        <v>15055</v>
      </c>
      <c r="D15" s="230" t="s">
        <v>15055</v>
      </c>
      <c r="E15" s="182" t="s">
        <v>1102</v>
      </c>
      <c r="F15" s="182" t="str">
        <f ca="1">IF(ISERROR($V15),"",OFFSET('Smelter Look-up'!$E$4,$V15-4,0))</f>
        <v>CID003490</v>
      </c>
      <c r="G15" s="182" t="str">
        <f ca="1">IF(C15=$X$4,IF(ISERROR($V15),"Enter smelter details","RMI"),IF(ISERROR($V15),"",OFFSET('Smelter Look-up'!$F$4,$V15-4,0)))</f>
        <v>RMI</v>
      </c>
      <c r="H15" s="183" t="s">
        <v>15828</v>
      </c>
      <c r="I15" s="184" t="s">
        <v>15132</v>
      </c>
      <c r="J15" s="184" t="s">
        <v>15589</v>
      </c>
      <c r="K15" s="224"/>
      <c r="L15" s="224"/>
      <c r="M15" s="224"/>
      <c r="N15" s="224"/>
      <c r="O15" s="224" t="s">
        <v>15829</v>
      </c>
      <c r="P15" s="185"/>
      <c r="Q15" s="225"/>
      <c r="R15" s="182" t="str">
        <f ca="1">IF(ISERROR($V15),"",OFFSET('Smelter Look-up'!$C$4,$V15-4,0)&amp;"")</f>
        <v>Emerald Jewel Industry India Limited (Unit 4)</v>
      </c>
      <c r="S15" s="181" t="str">
        <f t="shared" ca="1" si="3"/>
        <v>IN</v>
      </c>
      <c r="T15" s="181" t="str">
        <f ca="1">IF(B15="","",IF(ISERROR(MATCH($J15,SorP!$B$1:$B$6279,0)),"",INDIRECT("'SorP'!$A$"&amp;MATCH($S15&amp;$J15,SorP!C:C,0))))</f>
        <v>IN-TN</v>
      </c>
      <c r="U15" s="201"/>
      <c r="V15" s="226">
        <f>IF(C15="",NA(),IF(OR(C15="Smelter not listed",C15="Smelter not yet identified"),MATCH($B15&amp;$D15,'Smelter Look-up'!$J:$J,0),MATCH($B15&amp;$C15,'Smelter Look-up'!$J:$J,0)))</f>
        <v>79</v>
      </c>
      <c r="X15" s="227">
        <f t="shared" si="4"/>
        <v>0</v>
      </c>
      <c r="AB15" s="228" t="str">
        <f t="shared" si="5"/>
        <v>GoldEmerald Jewel Industry India Limited (Unit 4)</v>
      </c>
    </row>
    <row r="16" spans="1:34" s="227" customFormat="1" ht="19.899999999999999" customHeight="1">
      <c r="A16" s="262"/>
      <c r="B16" s="182" t="s">
        <v>1125</v>
      </c>
      <c r="C16" s="186" t="s">
        <v>15053</v>
      </c>
      <c r="D16" s="230" t="s">
        <v>15053</v>
      </c>
      <c r="E16" s="182" t="s">
        <v>1102</v>
      </c>
      <c r="F16" s="182" t="str">
        <f ca="1">IF(ISERROR($V16),"",OFFSET('Smelter Look-up'!$E$4,$V16-4,0))</f>
        <v>CID003489</v>
      </c>
      <c r="G16" s="182" t="str">
        <f ca="1">IF(C16=$X$4,IF(ISERROR($V16),"Enter smelter details","RMI"),IF(ISERROR($V16),"",OFFSET('Smelter Look-up'!$F$4,$V16-4,0)))</f>
        <v>RMI</v>
      </c>
      <c r="H16" s="183" t="s">
        <v>15828</v>
      </c>
      <c r="I16" s="184" t="s">
        <v>15132</v>
      </c>
      <c r="J16" s="184" t="s">
        <v>15589</v>
      </c>
      <c r="K16" s="224"/>
      <c r="L16" s="224"/>
      <c r="M16" s="224"/>
      <c r="N16" s="224"/>
      <c r="O16" s="224" t="s">
        <v>15829</v>
      </c>
      <c r="P16" s="185"/>
      <c r="Q16" s="225"/>
      <c r="R16" s="182" t="str">
        <f ca="1">IF(ISERROR($V16),"",OFFSET('Smelter Look-up'!$C$4,$V16-4,0)&amp;"")</f>
        <v>Emerald Jewel Industry India Limited (Unit 3)</v>
      </c>
      <c r="S16" s="181" t="str">
        <f t="shared" ca="1" si="3"/>
        <v>IN</v>
      </c>
      <c r="T16" s="181" t="str">
        <f ca="1">IF(B16="","",IF(ISERROR(MATCH($J16,SorP!$B$1:$B$6279,0)),"",INDIRECT("'SorP'!$A$"&amp;MATCH($S16&amp;$J16,SorP!C:C,0))))</f>
        <v>IN-TN</v>
      </c>
      <c r="U16" s="201"/>
      <c r="V16" s="226">
        <f>IF(C16="",NA(),IF(OR(C16="Smelter not listed",C16="Smelter not yet identified"),MATCH($B16&amp;$D16,'Smelter Look-up'!$J:$J,0),MATCH($B16&amp;$C16,'Smelter Look-up'!$J:$J,0)))</f>
        <v>78</v>
      </c>
      <c r="X16" s="227">
        <f t="shared" si="4"/>
        <v>0</v>
      </c>
      <c r="AB16" s="228" t="str">
        <f t="shared" si="5"/>
        <v>GoldEmerald Jewel Industry India Limited (Unit 3)</v>
      </c>
    </row>
    <row r="17" spans="1:28" s="227" customFormat="1" ht="19.899999999999999" customHeight="1">
      <c r="A17" s="262"/>
      <c r="B17" s="182" t="s">
        <v>1125</v>
      </c>
      <c r="C17" s="186" t="s">
        <v>15051</v>
      </c>
      <c r="D17" s="230" t="s">
        <v>15051</v>
      </c>
      <c r="E17" s="182" t="s">
        <v>1102</v>
      </c>
      <c r="F17" s="182" t="str">
        <f ca="1">IF(ISERROR($V17),"",OFFSET('Smelter Look-up'!$E$4,$V17-4,0))</f>
        <v>CID003488</v>
      </c>
      <c r="G17" s="182" t="str">
        <f ca="1">IF(C17=$X$4,IF(ISERROR($V17),"Enter smelter details","RMI"),IF(ISERROR($V17),"",OFFSET('Smelter Look-up'!$F$4,$V17-4,0)))</f>
        <v>RMI</v>
      </c>
      <c r="H17" s="183" t="s">
        <v>15828</v>
      </c>
      <c r="I17" s="184" t="s">
        <v>15132</v>
      </c>
      <c r="J17" s="184" t="s">
        <v>15589</v>
      </c>
      <c r="K17" s="224"/>
      <c r="L17" s="224"/>
      <c r="M17" s="224"/>
      <c r="N17" s="224"/>
      <c r="O17" s="224" t="s">
        <v>15829</v>
      </c>
      <c r="P17" s="185"/>
      <c r="Q17" s="225"/>
      <c r="R17" s="182" t="str">
        <f ca="1">IF(ISERROR($V17),"",OFFSET('Smelter Look-up'!$C$4,$V17-4,0)&amp;"")</f>
        <v>Emerald Jewel Industry India Limited (Unit 2)</v>
      </c>
      <c r="S17" s="181" t="str">
        <f t="shared" ca="1" si="3"/>
        <v>IN</v>
      </c>
      <c r="T17" s="181" t="str">
        <f ca="1">IF(B17="","",IF(ISERROR(MATCH($J17,SorP!$B$1:$B$6279,0)),"",INDIRECT("'SorP'!$A$"&amp;MATCH($S17&amp;$J17,SorP!C:C,0))))</f>
        <v>IN-TN</v>
      </c>
      <c r="U17" s="201"/>
      <c r="V17" s="226">
        <f>IF(C17="",NA(),IF(OR(C17="Smelter not listed",C17="Smelter not yet identified"),MATCH($B17&amp;$D17,'Smelter Look-up'!$J:$J,0),MATCH($B17&amp;$C17,'Smelter Look-up'!$J:$J,0)))</f>
        <v>77</v>
      </c>
      <c r="X17" s="227">
        <f t="shared" si="4"/>
        <v>0</v>
      </c>
      <c r="AB17" s="228" t="str">
        <f t="shared" si="5"/>
        <v>GoldEmerald Jewel Industry India Limited (Unit 2)</v>
      </c>
    </row>
    <row r="18" spans="1:28" s="227" customFormat="1" ht="19.899999999999999" customHeight="1">
      <c r="A18" s="181"/>
      <c r="B18" s="182" t="s">
        <v>1125</v>
      </c>
      <c r="C18" s="186" t="s">
        <v>15049</v>
      </c>
      <c r="D18" s="230" t="s">
        <v>15049</v>
      </c>
      <c r="E18" s="182" t="s">
        <v>1102</v>
      </c>
      <c r="F18" s="182" t="str">
        <f ca="1">IF(ISERROR($V18),"",OFFSET('Smelter Look-up'!$E$4,$V18-4,0))</f>
        <v>CID003487</v>
      </c>
      <c r="G18" s="182" t="str">
        <f ca="1">IF(C18=$X$4,IF(ISERROR($V18),"Enter smelter details","RMI"),IF(ISERROR($V18),"",OFFSET('Smelter Look-up'!$F$4,$V18-4,0)))</f>
        <v>RMI</v>
      </c>
      <c r="H18" s="183" t="s">
        <v>15828</v>
      </c>
      <c r="I18" s="184" t="s">
        <v>15132</v>
      </c>
      <c r="J18" s="184" t="s">
        <v>15589</v>
      </c>
      <c r="K18" s="224"/>
      <c r="L18" s="224"/>
      <c r="M18" s="224"/>
      <c r="N18" s="224"/>
      <c r="O18" s="224" t="s">
        <v>15829</v>
      </c>
      <c r="P18" s="185"/>
      <c r="Q18" s="225"/>
      <c r="R18" s="182" t="str">
        <f ca="1">IF(ISERROR($V18),"",OFFSET('Smelter Look-up'!$C$4,$V18-4,0)&amp;"")</f>
        <v>Emerald Jewel Industry India Limited (Unit 1)</v>
      </c>
      <c r="S18" s="181" t="str">
        <f t="shared" ca="1" si="3"/>
        <v>IN</v>
      </c>
      <c r="T18" s="181" t="str">
        <f ca="1">IF(B18="","",IF(ISERROR(MATCH($J18,SorP!$B$1:$B$6279,0)),"",INDIRECT("'SorP'!$A$"&amp;MATCH($S18&amp;$J18,SorP!C:C,0))))</f>
        <v>IN-TN</v>
      </c>
      <c r="U18" s="201"/>
      <c r="V18" s="226">
        <f>IF(C18="",NA(),IF(OR(C18="Smelter not listed",C18="Smelter not yet identified"),MATCH($B18&amp;$D18,'Smelter Look-up'!$J:$J,0),MATCH($B18&amp;$C18,'Smelter Look-up'!$J:$J,0)))</f>
        <v>76</v>
      </c>
      <c r="X18" s="227">
        <f t="shared" si="4"/>
        <v>0</v>
      </c>
      <c r="AB18" s="228" t="str">
        <f t="shared" si="5"/>
        <v>GoldEmerald Jewel Industry India Limited (Unit 1)</v>
      </c>
    </row>
    <row r="19" spans="1:28" s="227" customFormat="1" ht="409.5">
      <c r="A19" s="181"/>
      <c r="B19" s="182" t="s">
        <v>1125</v>
      </c>
      <c r="C19" s="186" t="s">
        <v>13849</v>
      </c>
      <c r="D19" s="230" t="s">
        <v>13849</v>
      </c>
      <c r="E19" s="182" t="s">
        <v>1102</v>
      </c>
      <c r="F19" s="182" t="str">
        <f ca="1">IF(ISERROR($V19),"",OFFSET('Smelter Look-up'!$E$4,$V19-4,0))</f>
        <v>CID003463</v>
      </c>
      <c r="G19" s="182" t="str">
        <f ca="1">IF(C19=$X$4,IF(ISERROR($V19),"Enter smelter details","RMI"),IF(ISERROR($V19),"",OFFSET('Smelter Look-up'!$F$4,$V19-4,0)))</f>
        <v>RMI</v>
      </c>
      <c r="H19" s="183" t="s">
        <v>15830</v>
      </c>
      <c r="I19" s="184" t="s">
        <v>13878</v>
      </c>
      <c r="J19" s="184" t="s">
        <v>15590</v>
      </c>
      <c r="K19" s="224"/>
      <c r="L19" s="224"/>
      <c r="M19" s="224"/>
      <c r="N19" s="224" t="s">
        <v>15831</v>
      </c>
      <c r="O19" s="224" t="s">
        <v>15832</v>
      </c>
      <c r="P19" s="185"/>
      <c r="Q19" s="225"/>
      <c r="R19" s="182" t="str">
        <f ca="1">IF(ISERROR($V19),"",OFFSET('Smelter Look-up'!$C$4,$V19-4,0)&amp;"")</f>
        <v>Kundan Care Products Ltd.</v>
      </c>
      <c r="S19" s="181" t="str">
        <f t="shared" ca="1" si="3"/>
        <v>IN</v>
      </c>
      <c r="T19" s="181" t="str">
        <f ca="1">IF(B19="","",IF(ISERROR(MATCH($J19,SorP!$B$1:$B$6279,0)),"",INDIRECT("'SorP'!$A$"&amp;MATCH($S19&amp;$J19,SorP!C:C,0))))</f>
        <v>IN-UT</v>
      </c>
      <c r="U19" s="201"/>
      <c r="V19" s="226">
        <f>IF(C19="",NA(),IF(OR(C19="Smelter not listed",C19="Smelter not yet identified"),MATCH($B19&amp;$D19,'Smelter Look-up'!$J:$J,0),MATCH($B19&amp;$C19,'Smelter Look-up'!$J:$J,0)))</f>
        <v>147</v>
      </c>
      <c r="X19" s="227">
        <f t="shared" si="4"/>
        <v>0</v>
      </c>
      <c r="AB19" s="228" t="str">
        <f t="shared" si="5"/>
        <v>GoldKundan Care Products Ltd.</v>
      </c>
    </row>
    <row r="20" spans="1:28" s="227" customFormat="1" ht="395.25">
      <c r="A20" s="181"/>
      <c r="B20" s="182" t="s">
        <v>1125</v>
      </c>
      <c r="C20" s="186" t="s">
        <v>13836</v>
      </c>
      <c r="D20" s="230" t="s">
        <v>13836</v>
      </c>
      <c r="E20" s="182" t="s">
        <v>1102</v>
      </c>
      <c r="F20" s="182" t="str">
        <f ca="1">IF(ISERROR($V20),"",OFFSET('Smelter Look-up'!$E$4,$V20-4,0))</f>
        <v>CID003461</v>
      </c>
      <c r="G20" s="182" t="str">
        <f ca="1">IF(C20=$X$4,IF(ISERROR($V20),"Enter smelter details","RMI"),IF(ISERROR($V20),"",OFFSET('Smelter Look-up'!$F$4,$V20-4,0)))</f>
        <v>RMI</v>
      </c>
      <c r="H20" s="183" t="s">
        <v>15833</v>
      </c>
      <c r="I20" s="184" t="s">
        <v>13874</v>
      </c>
      <c r="J20" s="184" t="s">
        <v>15445</v>
      </c>
      <c r="K20" s="224"/>
      <c r="L20" s="224"/>
      <c r="M20" s="224"/>
      <c r="N20" s="224" t="s">
        <v>15834</v>
      </c>
      <c r="O20" s="224" t="s">
        <v>15835</v>
      </c>
      <c r="P20" s="185"/>
      <c r="Q20" s="225"/>
      <c r="R20" s="182" t="str">
        <f ca="1">IF(ISERROR($V20),"",OFFSET('Smelter Look-up'!$C$4,$V20-4,0)&amp;"")</f>
        <v>Augmont Enterprises Private Limited</v>
      </c>
      <c r="S20" s="181" t="str">
        <f t="shared" ca="1" si="3"/>
        <v>IN</v>
      </c>
      <c r="T20" s="181" t="str">
        <f ca="1">IF(B20="","",IF(ISERROR(MATCH($J20,SorP!$B$1:$B$6279,0)),"",INDIRECT("'SorP'!$A$"&amp;MATCH($S20&amp;$J20,SorP!C:C,0))))</f>
        <v>IN-MH</v>
      </c>
      <c r="U20" s="201"/>
      <c r="V20" s="226">
        <f>IF(C20="",NA(),IF(OR(C20="Smelter not listed",C20="Smelter not yet identified"),MATCH($B20&amp;$D20,'Smelter Look-up'!$J:$J,0),MATCH($B20&amp;$C20,'Smelter Look-up'!$J:$J,0)))</f>
        <v>36</v>
      </c>
      <c r="X20" s="227">
        <f t="shared" si="4"/>
        <v>0</v>
      </c>
      <c r="AB20" s="228" t="str">
        <f t="shared" si="5"/>
        <v>GoldAugmont Enterprises Private Limited</v>
      </c>
    </row>
    <row r="21" spans="1:28" s="227" customFormat="1" ht="409.5">
      <c r="A21" s="181"/>
      <c r="B21" s="182" t="s">
        <v>1125</v>
      </c>
      <c r="C21" s="186" t="s">
        <v>13841</v>
      </c>
      <c r="D21" s="230" t="s">
        <v>13841</v>
      </c>
      <c r="E21" s="182" t="s">
        <v>1104</v>
      </c>
      <c r="F21" s="182" t="str">
        <f ca="1">IF(ISERROR($V21),"",OFFSET('Smelter Look-up'!$E$4,$V21-4,0))</f>
        <v>CID003425</v>
      </c>
      <c r="G21" s="182" t="str">
        <f ca="1">IF(C21=$X$4,IF(ISERROR($V21),"Enter smelter details","RMI"),IF(ISERROR($V21),"",OFFSET('Smelter Look-up'!$F$4,$V21-4,0)))</f>
        <v>RMI</v>
      </c>
      <c r="H21" s="183" t="s">
        <v>15836</v>
      </c>
      <c r="I21" s="184" t="s">
        <v>6687</v>
      </c>
      <c r="J21" s="184" t="s">
        <v>6687</v>
      </c>
      <c r="K21" s="224"/>
      <c r="L21" s="224"/>
      <c r="M21" s="224"/>
      <c r="N21" s="224" t="s">
        <v>15837</v>
      </c>
      <c r="O21" s="224" t="s">
        <v>15838</v>
      </c>
      <c r="P21" s="185"/>
      <c r="Q21" s="225" t="s">
        <v>15808</v>
      </c>
      <c r="R21" s="182" t="str">
        <f ca="1">IF(ISERROR($V21),"",OFFSET('Smelter Look-up'!$C$4,$V21-4,0)&amp;"")</f>
        <v>Eco-System Recycling Co., Ltd. West Plant</v>
      </c>
      <c r="S21" s="181" t="str">
        <f t="shared" ca="1" si="3"/>
        <v>JP</v>
      </c>
      <c r="T21" s="181" t="str">
        <f ca="1">IF(B21="","",IF(ISERROR(MATCH($J21,SorP!$B$1:$B$6279,0)),"",INDIRECT("'SorP'!$A$"&amp;MATCH($S21&amp;$J21,SorP!C:C,0))))</f>
        <v>JP-33</v>
      </c>
      <c r="U21" s="201"/>
      <c r="V21" s="226">
        <f>IF(C21="",NA(),IF(OR(C21="Smelter not listed",C21="Smelter not yet identified"),MATCH($B21&amp;$D21,'Smelter Look-up'!$J:$J,0),MATCH($B21&amp;$C21,'Smelter Look-up'!$J:$J,0)))</f>
        <v>74</v>
      </c>
      <c r="X21" s="227">
        <f t="shared" si="4"/>
        <v>0</v>
      </c>
      <c r="AB21" s="228" t="str">
        <f t="shared" si="5"/>
        <v>GoldEco-System Recycling Co., Ltd. West Plant</v>
      </c>
    </row>
    <row r="22" spans="1:28" s="227" customFormat="1" ht="409.5">
      <c r="A22" s="181"/>
      <c r="B22" s="182" t="s">
        <v>1125</v>
      </c>
      <c r="C22" s="186" t="s">
        <v>13840</v>
      </c>
      <c r="D22" s="230" t="s">
        <v>13840</v>
      </c>
      <c r="E22" s="182" t="s">
        <v>1104</v>
      </c>
      <c r="F22" s="182" t="str">
        <f ca="1">IF(ISERROR($V22),"",OFFSET('Smelter Look-up'!$E$4,$V22-4,0))</f>
        <v>CID003424</v>
      </c>
      <c r="G22" s="182" t="str">
        <f ca="1">IF(C22=$X$4,IF(ISERROR($V22),"Enter smelter details","RMI"),IF(ISERROR($V22),"",OFFSET('Smelter Look-up'!$F$4,$V22-4,0)))</f>
        <v>RMI</v>
      </c>
      <c r="H22" s="183" t="s">
        <v>15839</v>
      </c>
      <c r="I22" s="184" t="s">
        <v>13876</v>
      </c>
      <c r="J22" s="184" t="s">
        <v>1575</v>
      </c>
      <c r="K22" s="224"/>
      <c r="L22" s="224"/>
      <c r="M22" s="224"/>
      <c r="N22" s="224" t="s">
        <v>15837</v>
      </c>
      <c r="O22" s="224" t="s">
        <v>15840</v>
      </c>
      <c r="P22" s="185"/>
      <c r="Q22" s="225" t="s">
        <v>15808</v>
      </c>
      <c r="R22" s="182" t="str">
        <f ca="1">IF(ISERROR($V22),"",OFFSET('Smelter Look-up'!$C$4,$V22-4,0)&amp;"")</f>
        <v>Eco-System Recycling Co., Ltd. North Plant</v>
      </c>
      <c r="S22" s="181" t="str">
        <f t="shared" ca="1" si="3"/>
        <v>JP</v>
      </c>
      <c r="T22" s="181" t="str">
        <f ca="1">IF(B22="","",IF(ISERROR(MATCH($J22,SorP!$B$1:$B$6279,0)),"",INDIRECT("'SorP'!$A$"&amp;MATCH($S22&amp;$J22,SorP!C:C,0))))</f>
        <v>JP-05</v>
      </c>
      <c r="U22" s="201"/>
      <c r="V22" s="226">
        <f>IF(C22="",NA(),IF(OR(C22="Smelter not listed",C22="Smelter not yet identified"),MATCH($B22&amp;$D22,'Smelter Look-up'!$J:$J,0),MATCH($B22&amp;$C22,'Smelter Look-up'!$J:$J,0)))</f>
        <v>73</v>
      </c>
      <c r="X22" s="227">
        <f t="shared" si="4"/>
        <v>0</v>
      </c>
      <c r="AB22" s="228" t="str">
        <f t="shared" si="5"/>
        <v>GoldEco-System Recycling Co., Ltd. North Plant</v>
      </c>
    </row>
    <row r="23" spans="1:28" s="227" customFormat="1" ht="409.5">
      <c r="A23" s="181"/>
      <c r="B23" s="182" t="s">
        <v>1125</v>
      </c>
      <c r="C23" s="186" t="s">
        <v>13795</v>
      </c>
      <c r="D23" s="230" t="s">
        <v>13795</v>
      </c>
      <c r="E23" s="182" t="s">
        <v>1102</v>
      </c>
      <c r="F23" s="182" t="str">
        <f ca="1">IF(ISERROR($V23),"",OFFSET('Smelter Look-up'!$E$4,$V23-4,0))</f>
        <v>CID003383</v>
      </c>
      <c r="G23" s="182" t="str">
        <f ca="1">IF(C23=$X$4,IF(ISERROR($V23),"Enter smelter details","RMI"),IF(ISERROR($V23),"",OFFSET('Smelter Look-up'!$F$4,$V23-4,0)))</f>
        <v>RMI</v>
      </c>
      <c r="H23" s="183" t="s">
        <v>15841</v>
      </c>
      <c r="I23" s="184" t="s">
        <v>15139</v>
      </c>
      <c r="J23" s="184" t="s">
        <v>15580</v>
      </c>
      <c r="K23" s="224"/>
      <c r="L23" s="224"/>
      <c r="M23" s="224"/>
      <c r="N23" s="224" t="s">
        <v>15834</v>
      </c>
      <c r="O23" s="224" t="s">
        <v>15842</v>
      </c>
      <c r="P23" s="185"/>
      <c r="Q23" s="225"/>
      <c r="R23" s="182" t="str">
        <f ca="1">IF(ISERROR($V23),"",OFFSET('Smelter Look-up'!$C$4,$V23-4,0)&amp;"")</f>
        <v>Sovereign Metals</v>
      </c>
      <c r="S23" s="181" t="str">
        <f t="shared" ca="1" si="3"/>
        <v>IN</v>
      </c>
      <c r="T23" s="181" t="str">
        <f ca="1">IF(B23="","",IF(ISERROR(MATCH($J23,SorP!$B$1:$B$6279,0)),"",INDIRECT("'SorP'!$A$"&amp;MATCH($S23&amp;$J23,SorP!C:C,0))))</f>
        <v>IN-GJ</v>
      </c>
      <c r="U23" s="201"/>
      <c r="V23" s="226">
        <f>IF(C23="",NA(),IF(OR(C23="Smelter not listed",C23="Smelter not yet identified"),MATCH($B23&amp;$D23,'Smelter Look-up'!$J:$J,0),MATCH($B23&amp;$C23,'Smelter Look-up'!$J:$J,0)))</f>
        <v>261</v>
      </c>
      <c r="X23" s="227">
        <f t="shared" si="4"/>
        <v>0</v>
      </c>
      <c r="AB23" s="228" t="str">
        <f t="shared" si="5"/>
        <v>GoldSovereign Metals</v>
      </c>
    </row>
    <row r="24" spans="1:28" s="227" customFormat="1" ht="409.5">
      <c r="A24" s="181"/>
      <c r="B24" s="182" t="s">
        <v>1125</v>
      </c>
      <c r="C24" s="186" t="s">
        <v>13784</v>
      </c>
      <c r="D24" s="230" t="s">
        <v>13784</v>
      </c>
      <c r="E24" s="182" t="s">
        <v>1102</v>
      </c>
      <c r="F24" s="182" t="str">
        <f ca="1">IF(ISERROR($V24),"",OFFSET('Smelter Look-up'!$E$4,$V24-4,0))</f>
        <v>CID003382</v>
      </c>
      <c r="G24" s="182" t="str">
        <f ca="1">IF(C24=$X$4,IF(ISERROR($V24),"Enter smelter details","RMI"),IF(ISERROR($V24),"",OFFSET('Smelter Look-up'!$F$4,$V24-4,0)))</f>
        <v>RMI</v>
      </c>
      <c r="H24" s="183" t="s">
        <v>15843</v>
      </c>
      <c r="I24" s="184" t="s">
        <v>13833</v>
      </c>
      <c r="J24" s="184" t="s">
        <v>6184</v>
      </c>
      <c r="K24" s="224"/>
      <c r="L24" s="224"/>
      <c r="M24" s="224"/>
      <c r="N24" s="224" t="s">
        <v>15834</v>
      </c>
      <c r="O24" s="224" t="s">
        <v>15844</v>
      </c>
      <c r="P24" s="185"/>
      <c r="Q24" s="225"/>
      <c r="R24" s="182" t="str">
        <f ca="1">IF(ISERROR($V24),"",OFFSET('Smelter Look-up'!$C$4,$V24-4,0)&amp;"")</f>
        <v>CGR Metalloys Pvt Ltd.</v>
      </c>
      <c r="S24" s="181" t="str">
        <f t="shared" ca="1" si="3"/>
        <v>IN</v>
      </c>
      <c r="T24" s="181" t="str">
        <f ca="1">IF(B24="","",IF(ISERROR(MATCH($J24,SorP!$B$1:$B$6279,0)),"",INDIRECT("'SorP'!$A$"&amp;MATCH($S24&amp;$J24,SorP!C:C,0))))</f>
        <v>IN-KL</v>
      </c>
      <c r="U24" s="201"/>
      <c r="V24" s="226">
        <f>IF(C24="",NA(),IF(OR(C24="Smelter not listed",C24="Smelter not yet identified"),MATCH($B24&amp;$D24,'Smelter Look-up'!$J:$J,0),MATCH($B24&amp;$C24,'Smelter Look-up'!$J:$J,0)))</f>
        <v>52</v>
      </c>
      <c r="X24" s="227">
        <f t="shared" si="4"/>
        <v>0</v>
      </c>
      <c r="AB24" s="228" t="str">
        <f t="shared" si="5"/>
        <v>GoldCGR Metalloys Pvt Ltd.</v>
      </c>
    </row>
    <row r="25" spans="1:28" s="227" customFormat="1" ht="409.5">
      <c r="A25" s="181"/>
      <c r="B25" s="182" t="s">
        <v>1125</v>
      </c>
      <c r="C25" s="186" t="s">
        <v>13786</v>
      </c>
      <c r="D25" s="230" t="s">
        <v>13786</v>
      </c>
      <c r="E25" s="182" t="s">
        <v>1088</v>
      </c>
      <c r="F25" s="182" t="str">
        <f ca="1">IF(ISERROR($V25),"",OFFSET('Smelter Look-up'!$E$4,$V25-4,0))</f>
        <v>CID003348</v>
      </c>
      <c r="G25" s="182" t="str">
        <f ca="1">IF(C25=$X$4,IF(ISERROR($V25),"Enter smelter details","RMI"),IF(ISERROR($V25),"",OFFSET('Smelter Look-up'!$F$4,$V25-4,0)))</f>
        <v>RMI</v>
      </c>
      <c r="H25" s="183" t="s">
        <v>15845</v>
      </c>
      <c r="I25" s="184" t="s">
        <v>13824</v>
      </c>
      <c r="J25" s="184" t="s">
        <v>2569</v>
      </c>
      <c r="K25" s="224"/>
      <c r="L25" s="224"/>
      <c r="M25" s="224"/>
      <c r="N25" s="224" t="s">
        <v>15831</v>
      </c>
      <c r="O25" s="224" t="s">
        <v>15846</v>
      </c>
      <c r="P25" s="185"/>
      <c r="Q25" s="225"/>
      <c r="R25" s="182" t="str">
        <f ca="1">IF(ISERROR($V25),"",OFFSET('Smelter Look-up'!$C$4,$V25-4,0)&amp;"")</f>
        <v>Dijllah Gold Refinery FZC</v>
      </c>
      <c r="S25" s="181" t="str">
        <f t="shared" ca="1" si="3"/>
        <v>AE</v>
      </c>
      <c r="T25" s="181" t="str">
        <f ca="1">IF(B25="","",IF(ISERROR(MATCH($J25,SorP!$B$1:$B$6279,0)),"",INDIRECT("'SorP'!$A$"&amp;MATCH($S25&amp;$J25,SorP!C:C,0))))</f>
        <v>AE-SH</v>
      </c>
      <c r="U25" s="201"/>
      <c r="V25" s="226">
        <f>IF(C25="",NA(),IF(OR(C25="Smelter not listed",C25="Smelter not yet identified"),MATCH($B25&amp;$D25,'Smelter Look-up'!$J:$J,0),MATCH($B25&amp;$C25,'Smelter Look-up'!$J:$J,0)))</f>
        <v>63</v>
      </c>
      <c r="X25" s="227">
        <f t="shared" si="4"/>
        <v>0</v>
      </c>
      <c r="AB25" s="228" t="str">
        <f t="shared" si="5"/>
        <v>GoldDijllah Gold Refinery FZC</v>
      </c>
    </row>
    <row r="26" spans="1:28" s="227" customFormat="1" ht="409.5">
      <c r="A26" s="181"/>
      <c r="B26" s="182" t="s">
        <v>1125</v>
      </c>
      <c r="C26" s="186" t="s">
        <v>13178</v>
      </c>
      <c r="D26" s="230" t="s">
        <v>13178</v>
      </c>
      <c r="E26" s="182" t="s">
        <v>2432</v>
      </c>
      <c r="F26" s="182" t="str">
        <f ca="1">IF(ISERROR($V26),"",OFFSET('Smelter Look-up'!$E$4,$V26-4,0))</f>
        <v>CID003324</v>
      </c>
      <c r="G26" s="182" t="str">
        <f ca="1">IF(C26=$X$4,IF(ISERROR($V26),"Enter smelter details","RMI"),IF(ISERROR($V26),"",OFFSET('Smelter Look-up'!$F$4,$V26-4,0)))</f>
        <v>RMI</v>
      </c>
      <c r="H26" s="183" t="s">
        <v>15847</v>
      </c>
      <c r="I26" s="184" t="s">
        <v>13239</v>
      </c>
      <c r="J26" s="184" t="s">
        <v>1635</v>
      </c>
      <c r="K26" s="224"/>
      <c r="L26" s="224"/>
      <c r="M26" s="224"/>
      <c r="N26" s="224" t="s">
        <v>15834</v>
      </c>
      <c r="O26" s="224" t="s">
        <v>15848</v>
      </c>
      <c r="P26" s="185"/>
      <c r="Q26" s="225"/>
      <c r="R26" s="182" t="str">
        <f ca="1">IF(ISERROR($V26),"",OFFSET('Smelter Look-up'!$C$4,$V26-4,0)&amp;"")</f>
        <v>QG Refining, LLC</v>
      </c>
      <c r="S26" s="181" t="str">
        <f t="shared" ca="1" si="3"/>
        <v>US</v>
      </c>
      <c r="T26" s="181" t="str">
        <f ca="1">IF(B26="","",IF(ISERROR(MATCH($J26,SorP!$B$1:$B$6279,0)),"",INDIRECT("'SorP'!$A$"&amp;MATCH($S26&amp;$J26,SorP!C:C,0))))</f>
        <v>US-OH</v>
      </c>
      <c r="U26" s="201"/>
      <c r="V26" s="226">
        <f>IF(C26="",NA(),IF(OR(C26="Smelter not listed",C26="Smelter not yet identified"),MATCH($B26&amp;$D26,'Smelter Look-up'!$J:$J,0),MATCH($B26&amp;$C26,'Smelter Look-up'!$J:$J,0)))</f>
        <v>214</v>
      </c>
      <c r="X26" s="227">
        <f t="shared" si="4"/>
        <v>0</v>
      </c>
      <c r="AB26" s="228" t="str">
        <f t="shared" si="5"/>
        <v>GoldQG Refining, LLC</v>
      </c>
    </row>
    <row r="27" spans="1:28" s="227" customFormat="1" ht="409.5">
      <c r="A27" s="181"/>
      <c r="B27" s="182" t="s">
        <v>1125</v>
      </c>
      <c r="C27" s="186" t="s">
        <v>12920</v>
      </c>
      <c r="D27" s="230" t="s">
        <v>12920</v>
      </c>
      <c r="E27" s="182" t="s">
        <v>1107</v>
      </c>
      <c r="F27" s="182" t="str">
        <f ca="1">IF(ISERROR($V27),"",OFFSET('Smelter Look-up'!$E$4,$V27-4,0))</f>
        <v>CID003189</v>
      </c>
      <c r="G27" s="182" t="str">
        <f ca="1">IF(C27=$X$4,IF(ISERROR($V27),"Enter smelter details","RMI"),IF(ISERROR($V27),"",OFFSET('Smelter Look-up'!$F$4,$V27-4,0)))</f>
        <v>RMI</v>
      </c>
      <c r="H27" s="183" t="s">
        <v>15849</v>
      </c>
      <c r="I27" s="184" t="s">
        <v>12939</v>
      </c>
      <c r="J27" s="184" t="s">
        <v>12871</v>
      </c>
      <c r="K27" s="224"/>
      <c r="L27" s="224"/>
      <c r="M27" s="224"/>
      <c r="N27" s="224" t="s">
        <v>15850</v>
      </c>
      <c r="O27" s="224" t="s">
        <v>15851</v>
      </c>
      <c r="P27" s="185"/>
      <c r="Q27" s="225" t="s">
        <v>15808</v>
      </c>
      <c r="R27" s="182" t="str">
        <f ca="1">IF(ISERROR($V27),"",OFFSET('Smelter Look-up'!$C$4,$V27-4,0)&amp;"")</f>
        <v>NH Recytech Company</v>
      </c>
      <c r="S27" s="181" t="str">
        <f t="shared" ca="1" si="3"/>
        <v>KR</v>
      </c>
      <c r="T27" s="181" t="str">
        <f ca="1">IF(B27="","",IF(ISERROR(MATCH($J27,SorP!$B$1:$B$6279,0)),"",INDIRECT("'SorP'!$A$"&amp;MATCH($S27&amp;$J27,SorP!C:C,0))))</f>
        <v>KR-41</v>
      </c>
      <c r="U27" s="201"/>
      <c r="V27" s="226">
        <f>IF(C27="",NA(),IF(OR(C27="Smelter not listed",C27="Smelter not yet identified"),MATCH($B27&amp;$D27,'Smelter Look-up'!$J:$J,0),MATCH($B27&amp;$C27,'Smelter Look-up'!$J:$J,0)))</f>
        <v>192</v>
      </c>
      <c r="X27" s="227">
        <f t="shared" si="4"/>
        <v>0</v>
      </c>
      <c r="AB27" s="228" t="str">
        <f t="shared" si="5"/>
        <v>GoldNH Recytech Company</v>
      </c>
    </row>
    <row r="28" spans="1:28" s="227" customFormat="1" ht="369.75">
      <c r="A28" s="181"/>
      <c r="B28" s="182" t="s">
        <v>1125</v>
      </c>
      <c r="C28" s="186" t="s">
        <v>13843</v>
      </c>
      <c r="D28" s="230" t="s">
        <v>13843</v>
      </c>
      <c r="E28" s="182" t="s">
        <v>13013</v>
      </c>
      <c r="F28" s="182" t="str">
        <f ca="1">IF(ISERROR($V28),"",OFFSET('Smelter Look-up'!$E$4,$V28-4,0))</f>
        <v>CID003186</v>
      </c>
      <c r="G28" s="182" t="str">
        <f ca="1">IF(C28=$X$4,IF(ISERROR($V28),"Enter smelter details","RMI"),IF(ISERROR($V28),"",OFFSET('Smelter Look-up'!$F$4,$V28-4,0)))</f>
        <v>RMI</v>
      </c>
      <c r="H28" s="183" t="s">
        <v>15852</v>
      </c>
      <c r="I28" s="184" t="s">
        <v>14028</v>
      </c>
      <c r="J28" s="184" t="s">
        <v>5568</v>
      </c>
      <c r="K28" s="224"/>
      <c r="L28" s="224"/>
      <c r="M28" s="224"/>
      <c r="N28" s="224"/>
      <c r="O28" s="224" t="s">
        <v>15853</v>
      </c>
      <c r="P28" s="185"/>
      <c r="Q28" s="225"/>
      <c r="R28" s="182" t="str">
        <f ca="1">IF(ISERROR($V28),"",OFFSET('Smelter Look-up'!$C$4,$V28-4,0)&amp;"")</f>
        <v>Gold Coast Refinery</v>
      </c>
      <c r="S28" s="181" t="str">
        <f t="shared" ca="1" si="3"/>
        <v>GH</v>
      </c>
      <c r="T28" s="181" t="str">
        <f ca="1">IF(B28="","",IF(ISERROR(MATCH($J28,SorP!$B$1:$B$6279,0)),"",INDIRECT("'SorP'!$A$"&amp;MATCH($S28&amp;$J28,SorP!C:C,0))))</f>
        <v>GH-AA</v>
      </c>
      <c r="U28" s="201"/>
      <c r="V28" s="226">
        <f>IF(C28="",NA(),IF(OR(C28="Smelter not listed",C28="Smelter not yet identified"),MATCH($B28&amp;$D28,'Smelter Look-up'!$J:$J,0),MATCH($B28&amp;$C28,'Smelter Look-up'!$J:$J,0)))</f>
        <v>90</v>
      </c>
      <c r="X28" s="227">
        <f t="shared" si="4"/>
        <v>0</v>
      </c>
      <c r="AB28" s="228" t="str">
        <f t="shared" si="5"/>
        <v>GoldGold Coast Refinery</v>
      </c>
    </row>
    <row r="29" spans="1:28" s="227" customFormat="1" ht="408">
      <c r="A29" s="181"/>
      <c r="B29" s="182" t="s">
        <v>1125</v>
      </c>
      <c r="C29" s="186" t="s">
        <v>12917</v>
      </c>
      <c r="D29" s="230" t="s">
        <v>12917</v>
      </c>
      <c r="E29" s="182" t="s">
        <v>886</v>
      </c>
      <c r="F29" s="182" t="str">
        <f ca="1">IF(ISERROR($V29),"",OFFSET('Smelter Look-up'!$E$4,$V29-4,0))</f>
        <v>CID003185</v>
      </c>
      <c r="G29" s="182" t="str">
        <f ca="1">IF(C29=$X$4,IF(ISERROR($V29),"Enter smelter details","RMI"),IF(ISERROR($V29),"",OFFSET('Smelter Look-up'!$F$4,$V29-4,0)))</f>
        <v>RMI</v>
      </c>
      <c r="H29" s="183" t="s">
        <v>15854</v>
      </c>
      <c r="I29" s="184" t="s">
        <v>12943</v>
      </c>
      <c r="J29" s="184" t="s">
        <v>11666</v>
      </c>
      <c r="K29" s="224"/>
      <c r="L29" s="224"/>
      <c r="M29" s="224"/>
      <c r="N29" s="224" t="s">
        <v>15855</v>
      </c>
      <c r="O29" s="224" t="s">
        <v>15856</v>
      </c>
      <c r="P29" s="185"/>
      <c r="Q29" s="225"/>
      <c r="R29" s="182" t="str">
        <f ca="1">IF(ISERROR($V29),"",OFFSET('Smelter Look-up'!$C$4,$V29-4,0)&amp;"")</f>
        <v>African Gold Refinery</v>
      </c>
      <c r="S29" s="181" t="str">
        <f t="shared" ca="1" si="3"/>
        <v>UG</v>
      </c>
      <c r="T29" s="181" t="str">
        <f ca="1">IF(B29="","",IF(ISERROR(MATCH($J29,SorP!$B$1:$B$6279,0)),"",INDIRECT("'SorP'!$A$"&amp;MATCH($S29&amp;$J29,SorP!C:C,0))))</f>
        <v>UG-113</v>
      </c>
      <c r="U29" s="201"/>
      <c r="V29" s="226">
        <f>IF(C29="",NA(),IF(OR(C29="Smelter not listed",C29="Smelter not yet identified"),MATCH($B29&amp;$D29,'Smelter Look-up'!$J:$J,0),MATCH($B29&amp;$C29,'Smelter Look-up'!$J:$J,0)))</f>
        <v>9</v>
      </c>
      <c r="X29" s="227">
        <f t="shared" si="4"/>
        <v>0</v>
      </c>
      <c r="AB29" s="228" t="str">
        <f t="shared" si="5"/>
        <v>GoldAfrican Gold Refinery</v>
      </c>
    </row>
    <row r="30" spans="1:28" s="227" customFormat="1" ht="409.5">
      <c r="A30" s="181"/>
      <c r="B30" s="182" t="s">
        <v>1125</v>
      </c>
      <c r="C30" s="186" t="s">
        <v>2519</v>
      </c>
      <c r="D30" s="230" t="s">
        <v>2519</v>
      </c>
      <c r="E30" s="182" t="s">
        <v>1108</v>
      </c>
      <c r="F30" s="182" t="str">
        <f ca="1">IF(ISERROR($V30),"",OFFSET('Smelter Look-up'!$E$4,$V30-4,0))</f>
        <v>CID003153</v>
      </c>
      <c r="G30" s="182" t="str">
        <f ca="1">IF(C30=$X$4,IF(ISERROR($V30),"Enter smelter details","RMI"),IF(ISERROR($V30),"",OFFSET('Smelter Look-up'!$F$4,$V30-4,0)))</f>
        <v>RMI</v>
      </c>
      <c r="H30" s="183" t="s">
        <v>15857</v>
      </c>
      <c r="I30" s="184" t="s">
        <v>2521</v>
      </c>
      <c r="J30" s="184" t="s">
        <v>2521</v>
      </c>
      <c r="K30" s="224"/>
      <c r="L30" s="224"/>
      <c r="M30" s="224"/>
      <c r="N30" s="224" t="s">
        <v>15858</v>
      </c>
      <c r="O30" s="224" t="s">
        <v>15859</v>
      </c>
      <c r="P30" s="185"/>
      <c r="Q30" s="225"/>
      <c r="R30" s="182" t="str">
        <f ca="1">IF(ISERROR($V30),"",OFFSET('Smelter Look-up'!$C$4,$V30-4,0)&amp;"")</f>
        <v>State Research Institute Center for Physical Sciences and Technology</v>
      </c>
      <c r="S30" s="181" t="str">
        <f t="shared" ca="1" si="3"/>
        <v>LT</v>
      </c>
      <c r="T30" s="181" t="str">
        <f ca="1">IF(B30="","",IF(ISERROR(MATCH($J30,SorP!$B$1:$B$6279,0)),"",INDIRECT("'SorP'!$A$"&amp;MATCH($S30&amp;$J30,SorP!C:C,0))))</f>
        <v>LT-58</v>
      </c>
      <c r="U30" s="201"/>
      <c r="V30" s="226">
        <f>IF(C30="",NA(),IF(OR(C30="Smelter not listed",C30="Smelter not yet identified"),MATCH($B30&amp;$D30,'Smelter Look-up'!$J:$J,0),MATCH($B30&amp;$C30,'Smelter Look-up'!$J:$J,0)))</f>
        <v>262</v>
      </c>
      <c r="X30" s="227">
        <f t="shared" si="4"/>
        <v>0</v>
      </c>
      <c r="AB30" s="228" t="str">
        <f t="shared" si="5"/>
        <v>GoldState Research Institute Center for Physical Sciences and Technology</v>
      </c>
    </row>
    <row r="31" spans="1:28" s="227" customFormat="1" ht="409.5">
      <c r="A31" s="181"/>
      <c r="B31" s="182" t="s">
        <v>1125</v>
      </c>
      <c r="C31" s="186" t="s">
        <v>2517</v>
      </c>
      <c r="D31" s="230" t="s">
        <v>2517</v>
      </c>
      <c r="E31" s="182" t="s">
        <v>1103</v>
      </c>
      <c r="F31" s="182" t="str">
        <f ca="1">IF(ISERROR($V31),"",OFFSET('Smelter Look-up'!$E$4,$V31-4,0))</f>
        <v>CID002973</v>
      </c>
      <c r="G31" s="182" t="str">
        <f ca="1">IF(C31=$X$4,IF(ISERROR($V31),"Enter smelter details","RMI"),IF(ISERROR($V31),"",OFFSET('Smelter Look-up'!$F$4,$V31-4,0)))</f>
        <v>RMI</v>
      </c>
      <c r="H31" s="183" t="s">
        <v>15860</v>
      </c>
      <c r="I31" s="184" t="s">
        <v>1569</v>
      </c>
      <c r="J31" s="184" t="s">
        <v>6470</v>
      </c>
      <c r="K31" s="224"/>
      <c r="L31" s="224"/>
      <c r="M31" s="224"/>
      <c r="N31" s="224" t="s">
        <v>15861</v>
      </c>
      <c r="O31" s="224" t="s">
        <v>15862</v>
      </c>
      <c r="P31" s="185"/>
      <c r="Q31" s="225" t="s">
        <v>15808</v>
      </c>
      <c r="R31" s="182" t="str">
        <f ca="1">IF(ISERROR($V31),"",OFFSET('Smelter Look-up'!$C$4,$V31-4,0)&amp;"")</f>
        <v>Safimet S.p.A</v>
      </c>
      <c r="S31" s="181" t="str">
        <f t="shared" ca="1" si="3"/>
        <v>IT</v>
      </c>
      <c r="T31" s="181" t="str">
        <f ca="1">IF(B31="","",IF(ISERROR(MATCH($J31,SorP!$B$1:$B$6279,0)),"",INDIRECT("'SorP'!$A$"&amp;MATCH($S31&amp;$J31,SorP!C:C,0))))</f>
        <v>IT-52</v>
      </c>
      <c r="U31" s="201"/>
      <c r="V31" s="226">
        <f>IF(C31="",NA(),IF(OR(C31="Smelter not listed",C31="Smelter not yet identified"),MATCH($B31&amp;$D31,'Smelter Look-up'!$J:$J,0),MATCH($B31&amp;$C31,'Smelter Look-up'!$J:$J,0)))</f>
        <v>223</v>
      </c>
      <c r="X31" s="227">
        <f t="shared" si="4"/>
        <v>0</v>
      </c>
      <c r="AB31" s="228" t="str">
        <f t="shared" si="5"/>
        <v>GoldSafimet S.p.A</v>
      </c>
    </row>
    <row r="32" spans="1:28" s="227" customFormat="1" ht="229.5">
      <c r="A32" s="181"/>
      <c r="B32" s="182" t="s">
        <v>1125</v>
      </c>
      <c r="C32" s="186" t="s">
        <v>15438</v>
      </c>
      <c r="D32" s="230" t="s">
        <v>15438</v>
      </c>
      <c r="E32" s="182" t="s">
        <v>1089</v>
      </c>
      <c r="F32" s="182" t="str">
        <f ca="1">IF(ISERROR($V32),"",OFFSET('Smelter Look-up'!$E$4,$V32-4,0))</f>
        <v>CID002920</v>
      </c>
      <c r="G32" s="182" t="str">
        <f ca="1">IF(C32=$X$4,IF(ISERROR($V32),"Enter smelter details","RMI"),IF(ISERROR($V32),"",OFFSET('Smelter Look-up'!$F$4,$V32-4,0)))</f>
        <v>RMI</v>
      </c>
      <c r="H32" s="183" t="s">
        <v>15863</v>
      </c>
      <c r="I32" s="184" t="s">
        <v>15440</v>
      </c>
      <c r="J32" s="184" t="s">
        <v>2819</v>
      </c>
      <c r="K32" s="224"/>
      <c r="L32" s="224"/>
      <c r="M32" s="224"/>
      <c r="N32" s="224"/>
      <c r="O32" s="224" t="s">
        <v>15864</v>
      </c>
      <c r="P32" s="185"/>
      <c r="Q32" s="225" t="s">
        <v>15808</v>
      </c>
      <c r="R32" s="182" t="str">
        <f ca="1">IF(ISERROR($V32),"",OFFSET('Smelter Look-up'!$C$4,$V32-4,0)&amp;"")</f>
        <v>ABC Refinery Pty Ltd.</v>
      </c>
      <c r="S32" s="181" t="str">
        <f t="shared" ca="1" si="3"/>
        <v>AU</v>
      </c>
      <c r="T32" s="181" t="str">
        <f ca="1">IF(B32="","",IF(ISERROR(MATCH($J32,SorP!$B$1:$B$6279,0)),"",INDIRECT("'SorP'!$A$"&amp;MATCH($S32&amp;$J32,SorP!C:C,0))))</f>
        <v>AU-NSW</v>
      </c>
      <c r="U32" s="201"/>
      <c r="V32" s="226">
        <f>IF(C32="",NA(),IF(OR(C32="Smelter not listed",C32="Smelter not yet identified"),MATCH($B32&amp;$D32,'Smelter Look-up'!$J:$J,0),MATCH($B32&amp;$C32,'Smelter Look-up'!$J:$J,0)))</f>
        <v>6</v>
      </c>
      <c r="X32" s="227">
        <f t="shared" si="4"/>
        <v>0</v>
      </c>
      <c r="AB32" s="228" t="str">
        <f t="shared" si="5"/>
        <v>GoldABC Refinery Pty Ltd.</v>
      </c>
    </row>
    <row r="33" spans="1:28" s="227" customFormat="1" ht="409.5">
      <c r="A33" s="181"/>
      <c r="B33" s="182" t="s">
        <v>1125</v>
      </c>
      <c r="C33" s="186" t="s">
        <v>2513</v>
      </c>
      <c r="D33" s="230" t="s">
        <v>2513</v>
      </c>
      <c r="E33" s="182" t="s">
        <v>1095</v>
      </c>
      <c r="F33" s="182" t="str">
        <f ca="1">IF(ISERROR($V33),"",OFFSET('Smelter Look-up'!$E$4,$V33-4,0))</f>
        <v>CID002919</v>
      </c>
      <c r="G33" s="182" t="str">
        <f ca="1">IF(C33=$X$4,IF(ISERROR($V33),"Enter smelter details","RMI"),IF(ISERROR($V33),"",OFFSET('Smelter Look-up'!$F$4,$V33-4,0)))</f>
        <v>RMI</v>
      </c>
      <c r="H33" s="183" t="s">
        <v>15865</v>
      </c>
      <c r="I33" s="184" t="s">
        <v>2515</v>
      </c>
      <c r="J33" s="184" t="s">
        <v>2516</v>
      </c>
      <c r="K33" s="224"/>
      <c r="L33" s="224"/>
      <c r="M33" s="224"/>
      <c r="N33" s="224" t="s">
        <v>15866</v>
      </c>
      <c r="O33" s="224" t="s">
        <v>15867</v>
      </c>
      <c r="P33" s="185"/>
      <c r="Q33" s="225" t="s">
        <v>15808</v>
      </c>
      <c r="R33" s="182" t="str">
        <f ca="1">IF(ISERROR($V33),"",OFFSET('Smelter Look-up'!$C$4,$V33-4,0)&amp;"")</f>
        <v>Planta Recuperadora de Metales SpA</v>
      </c>
      <c r="S33" s="181" t="str">
        <f t="shared" ca="1" si="3"/>
        <v>CL</v>
      </c>
      <c r="T33" s="181" t="str">
        <f ca="1">IF(B33="","",IF(ISERROR(MATCH($J33,SorP!$B$1:$B$6279,0)),"",INDIRECT("'SorP'!$A$"&amp;MATCH($S33&amp;$J33,SorP!C:C,0))))</f>
        <v>CL-AN</v>
      </c>
      <c r="U33" s="201"/>
      <c r="V33" s="226">
        <f>IF(C33="",NA(),IF(OR(C33="Smelter not listed",C33="Smelter not yet identified"),MATCH($B33&amp;$D33,'Smelter Look-up'!$J:$J,0),MATCH($B33&amp;$C33,'Smelter Look-up'!$J:$J,0)))</f>
        <v>208</v>
      </c>
      <c r="X33" s="227">
        <f t="shared" si="4"/>
        <v>0</v>
      </c>
      <c r="AB33" s="228" t="str">
        <f t="shared" si="5"/>
        <v>GoldPlanta Recuperadora de Metales SpA</v>
      </c>
    </row>
    <row r="34" spans="1:28" s="227" customFormat="1" ht="409.5">
      <c r="A34" s="181"/>
      <c r="B34" s="182" t="s">
        <v>1125</v>
      </c>
      <c r="C34" s="186" t="s">
        <v>12925</v>
      </c>
      <c r="D34" s="230" t="s">
        <v>12925</v>
      </c>
      <c r="E34" s="182" t="s">
        <v>1107</v>
      </c>
      <c r="F34" s="182" t="str">
        <f ca="1">IF(ISERROR($V34),"",OFFSET('Smelter Look-up'!$E$4,$V34-4,0))</f>
        <v>CID002918</v>
      </c>
      <c r="G34" s="182" t="str">
        <f ca="1">IF(C34=$X$4,IF(ISERROR($V34),"Enter smelter details","RMI"),IF(ISERROR($V34),"",OFFSET('Smelter Look-up'!$F$4,$V34-4,0)))</f>
        <v>RMI</v>
      </c>
      <c r="H34" s="183" t="s">
        <v>15868</v>
      </c>
      <c r="I34" s="184" t="s">
        <v>12940</v>
      </c>
      <c r="J34" s="184" t="s">
        <v>12874</v>
      </c>
      <c r="K34" s="224"/>
      <c r="L34" s="224"/>
      <c r="M34" s="224"/>
      <c r="N34" s="224" t="s">
        <v>15869</v>
      </c>
      <c r="O34" s="224" t="s">
        <v>15870</v>
      </c>
      <c r="P34" s="185"/>
      <c r="Q34" s="225" t="s">
        <v>15808</v>
      </c>
      <c r="R34" s="182" t="str">
        <f ca="1">IF(ISERROR($V34),"",OFFSET('Smelter Look-up'!$C$4,$V34-4,0)&amp;"")</f>
        <v>SungEel HiMetal Co., Ltd.</v>
      </c>
      <c r="S34" s="181" t="str">
        <f t="shared" ca="1" si="3"/>
        <v>KR</v>
      </c>
      <c r="T34" s="181" t="str">
        <f ca="1">IF(B34="","",IF(ISERROR(MATCH($J34,SorP!$B$1:$B$6279,0)),"",INDIRECT("'SorP'!$A$"&amp;MATCH($S34&amp;$J34,SorP!C:C,0))))</f>
        <v>KR-45</v>
      </c>
      <c r="U34" s="201"/>
      <c r="V34" s="226">
        <f>IF(C34="",NA(),IF(OR(C34="Smelter not listed",C34="Smelter not yet identified"),MATCH($B34&amp;$D34,'Smelter Look-up'!$J:$J,0),MATCH($B34&amp;$C34,'Smelter Look-up'!$J:$J,0)))</f>
        <v>266</v>
      </c>
      <c r="X34" s="227">
        <f t="shared" si="4"/>
        <v>0</v>
      </c>
      <c r="AB34" s="228" t="str">
        <f t="shared" si="5"/>
        <v>GoldSungEel HiMetal Co., Ltd.</v>
      </c>
    </row>
    <row r="35" spans="1:28" s="227" customFormat="1" ht="409.5">
      <c r="A35" s="181"/>
      <c r="B35" s="182" t="s">
        <v>1125</v>
      </c>
      <c r="C35" s="186" t="s">
        <v>13848</v>
      </c>
      <c r="D35" s="230" t="s">
        <v>13848</v>
      </c>
      <c r="E35" s="182" t="s">
        <v>1102</v>
      </c>
      <c r="F35" s="182" t="str">
        <f ca="1">IF(ISERROR($V35),"",OFFSET('Smelter Look-up'!$E$4,$V35-4,0))</f>
        <v>CID002893</v>
      </c>
      <c r="G35" s="182" t="str">
        <f ca="1">IF(C35=$X$4,IF(ISERROR($V35),"Enter smelter details","RMI"),IF(ISERROR($V35),"",OFFSET('Smelter Look-up'!$F$4,$V35-4,0)))</f>
        <v>RMI</v>
      </c>
      <c r="H35" s="183" t="s">
        <v>15871</v>
      </c>
      <c r="I35" s="184" t="s">
        <v>13877</v>
      </c>
      <c r="J35" s="184" t="s">
        <v>6201</v>
      </c>
      <c r="K35" s="224"/>
      <c r="L35" s="224"/>
      <c r="M35" s="224"/>
      <c r="N35" s="224" t="s">
        <v>15831</v>
      </c>
      <c r="O35" s="224" t="s">
        <v>15872</v>
      </c>
      <c r="P35" s="185"/>
      <c r="Q35" s="225"/>
      <c r="R35" s="182" t="str">
        <f ca="1">IF(ISERROR($V35),"",OFFSET('Smelter Look-up'!$C$4,$V35-4,0)&amp;"")</f>
        <v>JALAN &amp; Company</v>
      </c>
      <c r="S35" s="181" t="str">
        <f t="shared" ca="1" si="3"/>
        <v>IN</v>
      </c>
      <c r="T35" s="181" t="str">
        <f ca="1">IF(B35="","",IF(ISERROR(MATCH($J35,SorP!$B$1:$B$6279,0)),"",INDIRECT("'SorP'!$A$"&amp;MATCH($S35&amp;$J35,SorP!C:C,0))))</f>
        <v>IN-DL</v>
      </c>
      <c r="U35" s="201"/>
      <c r="V35" s="226">
        <f>IF(C35="",NA(),IF(OR(C35="Smelter not listed",C35="Smelter not yet identified"),MATCH($B35&amp;$D35,'Smelter Look-up'!$J:$J,0),MATCH($B35&amp;$C35,'Smelter Look-up'!$J:$J,0)))</f>
        <v>121</v>
      </c>
      <c r="X35" s="227">
        <f t="shared" si="4"/>
        <v>0</v>
      </c>
      <c r="AB35" s="228" t="str">
        <f t="shared" si="5"/>
        <v>GoldJALAN &amp; Company</v>
      </c>
    </row>
    <row r="36" spans="1:28" s="227" customFormat="1" ht="409.5">
      <c r="A36" s="181"/>
      <c r="B36" s="182" t="s">
        <v>1125</v>
      </c>
      <c r="C36" s="186" t="s">
        <v>2441</v>
      </c>
      <c r="D36" s="230" t="s">
        <v>2441</v>
      </c>
      <c r="E36" s="182" t="s">
        <v>2432</v>
      </c>
      <c r="F36" s="182" t="str">
        <f ca="1">IF(ISERROR($V36),"",OFFSET('Smelter Look-up'!$E$4,$V36-4,0))</f>
        <v>CID002872</v>
      </c>
      <c r="G36" s="182" t="str">
        <f ca="1">IF(C36=$X$4,IF(ISERROR($V36),"Enter smelter details","RMI"),IF(ISERROR($V36),"",OFFSET('Smelter Look-up'!$F$4,$V36-4,0)))</f>
        <v>RMI</v>
      </c>
      <c r="H36" s="183" t="s">
        <v>15873</v>
      </c>
      <c r="I36" s="184" t="s">
        <v>1538</v>
      </c>
      <c r="J36" s="184" t="s">
        <v>1539</v>
      </c>
      <c r="K36" s="224"/>
      <c r="L36" s="224"/>
      <c r="M36" s="224"/>
      <c r="N36" s="224" t="s">
        <v>15831</v>
      </c>
      <c r="O36" s="224" t="s">
        <v>15874</v>
      </c>
      <c r="P36" s="185"/>
      <c r="Q36" s="225"/>
      <c r="R36" s="182" t="str">
        <f ca="1">IF(ISERROR($V36),"",OFFSET('Smelter Look-up'!$C$4,$V36-4,0)&amp;"")</f>
        <v>Pease &amp; Curren</v>
      </c>
      <c r="S36" s="181" t="str">
        <f t="shared" ca="1" si="3"/>
        <v>US</v>
      </c>
      <c r="T36" s="181" t="str">
        <f ca="1">IF(B36="","",IF(ISERROR(MATCH($J36,SorP!$B$1:$B$6279,0)),"",INDIRECT("'SorP'!$A$"&amp;MATCH($S36&amp;$J36,SorP!C:C,0))))</f>
        <v>US-RI</v>
      </c>
      <c r="U36" s="201"/>
      <c r="V36" s="226">
        <f>IF(C36="",NA(),IF(OR(C36="Smelter not listed",C36="Smelter not yet identified"),MATCH($B36&amp;$D36,'Smelter Look-up'!$J:$J,0),MATCH($B36&amp;$C36,'Smelter Look-up'!$J:$J,0)))</f>
        <v>204</v>
      </c>
      <c r="X36" s="227">
        <f t="shared" si="4"/>
        <v>0</v>
      </c>
      <c r="AB36" s="228" t="str">
        <f t="shared" si="5"/>
        <v>GoldPease &amp; Curren</v>
      </c>
    </row>
    <row r="37" spans="1:28" s="227" customFormat="1" ht="409.5">
      <c r="A37" s="181"/>
      <c r="B37" s="182" t="s">
        <v>1125</v>
      </c>
      <c r="C37" s="186" t="s">
        <v>2436</v>
      </c>
      <c r="D37" s="230" t="s">
        <v>2436</v>
      </c>
      <c r="E37" s="182" t="s">
        <v>1097</v>
      </c>
      <c r="F37" s="182" t="str">
        <f ca="1">IF(ISERROR($V37),"",OFFSET('Smelter Look-up'!$E$4,$V37-4,0))</f>
        <v>CID002867</v>
      </c>
      <c r="G37" s="182" t="str">
        <f ca="1">IF(C37=$X$4,IF(ISERROR($V37),"Enter smelter details","RMI"),IF(ISERROR($V37),"",OFFSET('Smelter Look-up'!$F$4,$V37-4,0)))</f>
        <v>RMI</v>
      </c>
      <c r="H37" s="183" t="s">
        <v>15875</v>
      </c>
      <c r="I37" s="184" t="s">
        <v>1542</v>
      </c>
      <c r="J37" s="184" t="s">
        <v>1543</v>
      </c>
      <c r="K37" s="224"/>
      <c r="L37" s="224"/>
      <c r="M37" s="224"/>
      <c r="N37" s="224" t="s">
        <v>15831</v>
      </c>
      <c r="O37" s="224" t="s">
        <v>15876</v>
      </c>
      <c r="P37" s="185"/>
      <c r="Q37" s="225"/>
      <c r="R37" s="182" t="str">
        <f ca="1">IF(ISERROR($V37),"",OFFSET('Smelter Look-up'!$C$4,$V37-4,0)&amp;"")</f>
        <v>Degussa Sonne / Mond Goldhandel GmbH</v>
      </c>
      <c r="S37" s="181" t="str">
        <f t="shared" ca="1" si="3"/>
        <v>DE</v>
      </c>
      <c r="T37" s="181" t="str">
        <f ca="1">IF(B37="","",IF(ISERROR(MATCH($J37,SorP!$B$1:$B$6279,0)),"",INDIRECT("'SorP'!$A$"&amp;MATCH($S37&amp;$J37,SorP!C:C,0))))</f>
        <v>DE-BW</v>
      </c>
      <c r="U37" s="201"/>
      <c r="V37" s="226">
        <f>IF(C37="",NA(),IF(OR(C37="Smelter not listed",C37="Smelter not yet identified"),MATCH($B37&amp;$D37,'Smelter Look-up'!$J:$J,0),MATCH($B37&amp;$C37,'Smelter Look-up'!$J:$J,0)))</f>
        <v>62</v>
      </c>
      <c r="X37" s="227">
        <f t="shared" si="4"/>
        <v>0</v>
      </c>
      <c r="AB37" s="228" t="str">
        <f t="shared" si="5"/>
        <v>GoldDegussa Sonne / Mond Goldhandel GmbH</v>
      </c>
    </row>
    <row r="38" spans="1:28" s="227" customFormat="1" ht="409.5">
      <c r="A38" s="181"/>
      <c r="B38" s="182" t="s">
        <v>1125</v>
      </c>
      <c r="C38" s="186" t="s">
        <v>15877</v>
      </c>
      <c r="D38" s="230" t="s">
        <v>15877</v>
      </c>
      <c r="E38" s="182" t="s">
        <v>879</v>
      </c>
      <c r="F38" s="182" t="str">
        <f ca="1">IF(ISERROR($V38),"",OFFSET('Smelter Look-up'!$E$4,$V38-4,0))</f>
        <v>CID002865</v>
      </c>
      <c r="G38" s="182" t="str">
        <f ca="1">IF(C38=$X$4,IF(ISERROR($V38),"Enter smelter details","RMI"),IF(ISERROR($V38),"",OFFSET('Smelter Look-up'!$F$4,$V38-4,0)))</f>
        <v>RMI</v>
      </c>
      <c r="H38" s="183" t="s">
        <v>15878</v>
      </c>
      <c r="I38" s="184" t="s">
        <v>12408</v>
      </c>
      <c r="J38" s="184" t="s">
        <v>9950</v>
      </c>
      <c r="K38" s="224"/>
      <c r="L38" s="224"/>
      <c r="M38" s="224"/>
      <c r="N38" s="224" t="s">
        <v>15831</v>
      </c>
      <c r="O38" s="224" t="s">
        <v>15879</v>
      </c>
      <c r="P38" s="185"/>
      <c r="Q38" s="225"/>
      <c r="R38" s="182" t="str">
        <f ca="1">IF(ISERROR($V38),"",OFFSET('Smelter Look-up'!$C$4,$V38-4,0)&amp;"")</f>
        <v>Kyshtym Copper-Electrolytic Plant ZAO</v>
      </c>
      <c r="S38" s="181" t="str">
        <f t="shared" ref="S38:S68" ca="1" si="6">IF(B38="","",IF(ISERROR(MATCH($E38,CL,0)),"Unknown",INDIRECT("'C'!$A$"&amp;MATCH($E38,CL,0)+1)))</f>
        <v>RU</v>
      </c>
      <c r="T38" s="181" t="str">
        <f ca="1">IF(B38="","",IF(ISERROR(MATCH($J38,SorP!$B$1:$B$6279,0)),"",INDIRECT("'SorP'!$A$"&amp;MATCH($S38&amp;$J38,SorP!C:C,0))))</f>
        <v>RU-CHE</v>
      </c>
      <c r="U38" s="201"/>
      <c r="V38" s="226">
        <f>IF(C38="",NA(),IF(OR(C38="Smelter not listed",C38="Smelter not yet identified"),MATCH($B38&amp;$D38,'Smelter Look-up'!$J:$J,0),MATCH($B38&amp;$C38,'Smelter Look-up'!$J:$J,0)))</f>
        <v>149</v>
      </c>
      <c r="X38" s="227">
        <f t="shared" ref="X38:X68" si="7">IF(AND(C38="Smelter not listed",OR(LEN(D38)=0,LEN(E38)=0)),1,0)</f>
        <v>0</v>
      </c>
      <c r="AB38" s="228" t="str">
        <f t="shared" ref="AB38:AB68" si="8">B38&amp;C38</f>
        <v>GoldKYSHTYM COPPER-ELECTROLYTIC PLANT ZAO</v>
      </c>
    </row>
    <row r="39" spans="1:28" s="227" customFormat="1" ht="409.5">
      <c r="A39" s="181"/>
      <c r="B39" s="182" t="s">
        <v>1125</v>
      </c>
      <c r="C39" s="186" t="s">
        <v>2291</v>
      </c>
      <c r="D39" s="230" t="s">
        <v>2291</v>
      </c>
      <c r="E39" s="182" t="s">
        <v>1102</v>
      </c>
      <c r="F39" s="182" t="str">
        <f ca="1">IF(ISERROR($V39),"",OFFSET('Smelter Look-up'!$E$4,$V39-4,0))</f>
        <v>CID002863</v>
      </c>
      <c r="G39" s="182" t="str">
        <f ca="1">IF(C39=$X$4,IF(ISERROR($V39),"Enter smelter details","RMI"),IF(ISERROR($V39),"",OFFSET('Smelter Look-up'!$F$4,$V39-4,0)))</f>
        <v>RMI</v>
      </c>
      <c r="H39" s="183" t="s">
        <v>15880</v>
      </c>
      <c r="I39" s="184" t="s">
        <v>2346</v>
      </c>
      <c r="J39" s="184" t="s">
        <v>15584</v>
      </c>
      <c r="K39" s="224"/>
      <c r="L39" s="224"/>
      <c r="M39" s="224"/>
      <c r="N39" s="224" t="s">
        <v>15881</v>
      </c>
      <c r="O39" s="224" t="s">
        <v>15882</v>
      </c>
      <c r="P39" s="185"/>
      <c r="Q39" s="225"/>
      <c r="R39" s="182" t="str">
        <f ca="1">IF(ISERROR($V39),"",OFFSET('Smelter Look-up'!$C$4,$V39-4,0)&amp;"")</f>
        <v>Bangalore Refinery</v>
      </c>
      <c r="S39" s="181" t="str">
        <f t="shared" ca="1" si="6"/>
        <v>IN</v>
      </c>
      <c r="T39" s="181" t="str">
        <f ca="1">IF(B39="","",IF(ISERROR(MATCH($J39,SorP!$B$1:$B$6279,0)),"",INDIRECT("'SorP'!$A$"&amp;MATCH($S39&amp;$J39,SorP!C:C,0))))</f>
        <v>IN-KA</v>
      </c>
      <c r="U39" s="201"/>
      <c r="V39" s="226">
        <f>IF(C39="",NA(),IF(OR(C39="Smelter not listed",C39="Smelter not yet identified"),MATCH($B39&amp;$D39,'Smelter Look-up'!$J:$J,0),MATCH($B39&amp;$C39,'Smelter Look-up'!$J:$J,0)))</f>
        <v>39</v>
      </c>
      <c r="X39" s="227">
        <f t="shared" si="7"/>
        <v>0</v>
      </c>
      <c r="AB39" s="228" t="str">
        <f t="shared" si="8"/>
        <v>GoldBangalore Refinery</v>
      </c>
    </row>
    <row r="40" spans="1:28" s="227" customFormat="1" ht="409.5">
      <c r="A40" s="181"/>
      <c r="B40" s="182" t="s">
        <v>1125</v>
      </c>
      <c r="C40" s="186" t="s">
        <v>2310</v>
      </c>
      <c r="D40" s="230" t="s">
        <v>2310</v>
      </c>
      <c r="E40" s="182" t="s">
        <v>1111</v>
      </c>
      <c r="F40" s="182" t="str">
        <f ca="1">IF(ISERROR($V40),"",OFFSET('Smelter Look-up'!$E$4,$V40-4,0))</f>
        <v>CID002857</v>
      </c>
      <c r="G40" s="182" t="str">
        <f ca="1">IF(C40=$X$4,IF(ISERROR($V40),"Enter smelter details","RMI"),IF(ISERROR($V40),"",OFFSET('Smelter Look-up'!$F$4,$V40-4,0)))</f>
        <v>RMI</v>
      </c>
      <c r="H40" s="183" t="s">
        <v>15883</v>
      </c>
      <c r="I40" s="184" t="s">
        <v>2347</v>
      </c>
      <c r="J40" s="184" t="s">
        <v>2348</v>
      </c>
      <c r="K40" s="224"/>
      <c r="L40" s="224"/>
      <c r="M40" s="224"/>
      <c r="N40" s="224" t="s">
        <v>15884</v>
      </c>
      <c r="O40" s="224" t="s">
        <v>15885</v>
      </c>
      <c r="P40" s="185"/>
      <c r="Q40" s="225"/>
      <c r="R40" s="182" t="str">
        <f ca="1">IF(ISERROR($V40),"",OFFSET('Smelter Look-up'!$C$4,$V40-4,0)&amp;"")</f>
        <v>Modeltech Sdn Bhd</v>
      </c>
      <c r="S40" s="181" t="str">
        <f t="shared" ca="1" si="6"/>
        <v>MY</v>
      </c>
      <c r="T40" s="181" t="str">
        <f ca="1">IF(B40="","",IF(ISERROR(MATCH($J40,SorP!$B$1:$B$6279,0)),"",INDIRECT("'SorP'!$A$"&amp;MATCH($S40&amp;$J40,SorP!C:C,0))))</f>
        <v>MY-04</v>
      </c>
      <c r="U40" s="201"/>
      <c r="V40" s="226">
        <f>IF(C40="",NA(),IF(OR(C40="Smelter not listed",C40="Smelter not yet identified"),MATCH($B40&amp;$D40,'Smelter Look-up'!$J:$J,0),MATCH($B40&amp;$C40,'Smelter Look-up'!$J:$J,0)))</f>
        <v>186</v>
      </c>
      <c r="X40" s="227">
        <f t="shared" si="7"/>
        <v>0</v>
      </c>
      <c r="AB40" s="228" t="str">
        <f t="shared" si="8"/>
        <v>GoldModeltech Sdn Bhd</v>
      </c>
    </row>
    <row r="41" spans="1:28" s="227" customFormat="1" ht="409.5">
      <c r="A41" s="181"/>
      <c r="B41" s="182" t="s">
        <v>1125</v>
      </c>
      <c r="C41" s="186" t="s">
        <v>2320</v>
      </c>
      <c r="D41" s="230" t="s">
        <v>2320</v>
      </c>
      <c r="E41" s="182" t="s">
        <v>1102</v>
      </c>
      <c r="F41" s="182" t="str">
        <f ca="1">IF(ISERROR($V41),"",OFFSET('Smelter Look-up'!$E$4,$V41-4,0))</f>
        <v>CID002853</v>
      </c>
      <c r="G41" s="182" t="str">
        <f ca="1">IF(C41=$X$4,IF(ISERROR($V41),"Enter smelter details","RMI"),IF(ISERROR($V41),"",OFFSET('Smelter Look-up'!$F$4,$V41-4,0)))</f>
        <v>RMI</v>
      </c>
      <c r="H41" s="183" t="s">
        <v>15886</v>
      </c>
      <c r="I41" s="184" t="s">
        <v>2322</v>
      </c>
      <c r="J41" s="184" t="s">
        <v>15581</v>
      </c>
      <c r="K41" s="224"/>
      <c r="L41" s="224"/>
      <c r="M41" s="224"/>
      <c r="N41" s="224" t="s">
        <v>15887</v>
      </c>
      <c r="O41" s="224" t="s">
        <v>15888</v>
      </c>
      <c r="P41" s="185"/>
      <c r="Q41" s="225"/>
      <c r="R41" s="182" t="str">
        <f ca="1">IF(ISERROR($V41),"",OFFSET('Smelter Look-up'!$C$4,$V41-4,0)&amp;"")</f>
        <v>Sai Refinery</v>
      </c>
      <c r="S41" s="181" t="str">
        <f t="shared" ca="1" si="6"/>
        <v>IN</v>
      </c>
      <c r="T41" s="181" t="str">
        <f ca="1">IF(B41="","",IF(ISERROR(MATCH($J41,SorP!$B$1:$B$6279,0)),"",INDIRECT("'SorP'!$A$"&amp;MATCH($S41&amp;$J41,SorP!C:C,0))))</f>
        <v>IN-HP</v>
      </c>
      <c r="U41" s="201"/>
      <c r="V41" s="226">
        <f>IF(C41="",NA(),IF(OR(C41="Smelter not listed",C41="Smelter not yet identified"),MATCH($B41&amp;$D41,'Smelter Look-up'!$J:$J,0),MATCH($B41&amp;$C41,'Smelter Look-up'!$J:$J,0)))</f>
        <v>226</v>
      </c>
      <c r="X41" s="227">
        <f t="shared" si="7"/>
        <v>0</v>
      </c>
      <c r="AB41" s="228" t="str">
        <f t="shared" si="8"/>
        <v>GoldSai Refinery</v>
      </c>
    </row>
    <row r="42" spans="1:28" s="227" customFormat="1" ht="409.5">
      <c r="A42" s="181"/>
      <c r="B42" s="182" t="s">
        <v>1125</v>
      </c>
      <c r="C42" s="186" t="s">
        <v>15450</v>
      </c>
      <c r="D42" s="230" t="s">
        <v>15450</v>
      </c>
      <c r="E42" s="182" t="s">
        <v>1102</v>
      </c>
      <c r="F42" s="182" t="str">
        <f ca="1">IF(ISERROR($V42),"",OFFSET('Smelter Look-up'!$E$4,$V42-4,0))</f>
        <v>CID002852</v>
      </c>
      <c r="G42" s="182" t="str">
        <f ca="1">IF(C42=$X$4,IF(ISERROR($V42),"Enter smelter details","RMI"),IF(ISERROR($V42),"",OFFSET('Smelter Look-up'!$F$4,$V42-4,0)))</f>
        <v>RMI</v>
      </c>
      <c r="H42" s="183" t="s">
        <v>15889</v>
      </c>
      <c r="I42" s="184" t="s">
        <v>2297</v>
      </c>
      <c r="J42" s="184" t="s">
        <v>15580</v>
      </c>
      <c r="K42" s="224"/>
      <c r="L42" s="224"/>
      <c r="M42" s="224"/>
      <c r="N42" s="224" t="s">
        <v>15887</v>
      </c>
      <c r="O42" s="224" t="s">
        <v>15890</v>
      </c>
      <c r="P42" s="185"/>
      <c r="Q42" s="225"/>
      <c r="R42" s="182" t="str">
        <f ca="1">IF(ISERROR($V42),"",OFFSET('Smelter Look-up'!$C$4,$V42-4,0)&amp;"")</f>
        <v>GGC Gujrat Gold Centre Pvt. Ltd.</v>
      </c>
      <c r="S42" s="181" t="str">
        <f t="shared" ca="1" si="6"/>
        <v>IN</v>
      </c>
      <c r="T42" s="181" t="str">
        <f ca="1">IF(B42="","",IF(ISERROR(MATCH($J42,SorP!$B$1:$B$6279,0)),"",INDIRECT("'SorP'!$A$"&amp;MATCH($S42&amp;$J42,SorP!C:C,0))))</f>
        <v>IN-GJ</v>
      </c>
      <c r="U42" s="201"/>
      <c r="V42" s="226">
        <f>IF(C42="",NA(),IF(OR(C42="Smelter not listed",C42="Smelter not yet identified"),MATCH($B42&amp;$D42,'Smelter Look-up'!$J:$J,0),MATCH($B42&amp;$C42,'Smelter Look-up'!$J:$J,0)))</f>
        <v>88</v>
      </c>
      <c r="X42" s="227">
        <f t="shared" si="7"/>
        <v>0</v>
      </c>
      <c r="AB42" s="228" t="str">
        <f t="shared" si="8"/>
        <v>GoldGGC Gujrat Gold Centre Pvt. Ltd.</v>
      </c>
    </row>
    <row r="43" spans="1:28" s="227" customFormat="1" ht="409.5">
      <c r="A43" s="181"/>
      <c r="B43" s="182" t="s">
        <v>1125</v>
      </c>
      <c r="C43" s="186" t="s">
        <v>2287</v>
      </c>
      <c r="D43" s="230" t="s">
        <v>2287</v>
      </c>
      <c r="E43" s="182" t="s">
        <v>889</v>
      </c>
      <c r="F43" s="182" t="str">
        <f ca="1">IF(ISERROR($V43),"",OFFSET('Smelter Look-up'!$E$4,$V43-4,0))</f>
        <v>CID002850</v>
      </c>
      <c r="G43" s="182" t="str">
        <f ca="1">IF(C43=$X$4,IF(ISERROR($V43),"Enter smelter details","RMI"),IF(ISERROR($V43),"",OFFSET('Smelter Look-up'!$F$4,$V43-4,0)))</f>
        <v>RMI</v>
      </c>
      <c r="H43" s="183" t="s">
        <v>15891</v>
      </c>
      <c r="I43" s="184" t="s">
        <v>2289</v>
      </c>
      <c r="J43" s="184" t="s">
        <v>1644</v>
      </c>
      <c r="K43" s="224"/>
      <c r="L43" s="224"/>
      <c r="M43" s="224"/>
      <c r="N43" s="224" t="s">
        <v>15892</v>
      </c>
      <c r="O43" s="224" t="s">
        <v>15893</v>
      </c>
      <c r="P43" s="185"/>
      <c r="Q43" s="225"/>
      <c r="R43" s="182" t="str">
        <f ca="1">IF(ISERROR($V43),"",OFFSET('Smelter Look-up'!$C$4,$V43-4,0)&amp;"")</f>
        <v>AU Traders and Refiners</v>
      </c>
      <c r="S43" s="181" t="str">
        <f t="shared" ca="1" si="6"/>
        <v>ZA</v>
      </c>
      <c r="T43" s="181" t="str">
        <f ca="1">IF(B43="","",IF(ISERROR(MATCH($J43,SorP!$B$1:$B$6279,0)),"",INDIRECT("'SorP'!$A$"&amp;MATCH($S43&amp;$J43,SorP!C:C,0))))</f>
        <v>ZA-GP</v>
      </c>
      <c r="U43" s="201"/>
      <c r="V43" s="226">
        <f>IF(C43="",NA(),IF(OR(C43="Smelter not listed",C43="Smelter not yet identified"),MATCH($B43&amp;$D43,'Smelter Look-up'!$J:$J,0),MATCH($B43&amp;$C43,'Smelter Look-up'!$J:$J,0)))</f>
        <v>35</v>
      </c>
      <c r="X43" s="227">
        <f t="shared" si="7"/>
        <v>0</v>
      </c>
      <c r="AB43" s="228" t="str">
        <f t="shared" si="8"/>
        <v>GoldAU Traders and Refiners</v>
      </c>
    </row>
    <row r="44" spans="1:28" s="227" customFormat="1" ht="409.5">
      <c r="A44" s="181"/>
      <c r="B44" s="182" t="s">
        <v>1125</v>
      </c>
      <c r="C44" s="186" t="s">
        <v>12435</v>
      </c>
      <c r="D44" s="230" t="s">
        <v>12435</v>
      </c>
      <c r="E44" s="182" t="s">
        <v>1090</v>
      </c>
      <c r="F44" s="182" t="str">
        <f ca="1">IF(ISERROR($V44),"",OFFSET('Smelter Look-up'!$E$4,$V44-4,0))</f>
        <v>CID002779</v>
      </c>
      <c r="G44" s="182" t="str">
        <f ca="1">IF(C44=$X$4,IF(ISERROR($V44),"Enter smelter details","RMI"),IF(ISERROR($V44),"",OFFSET('Smelter Look-up'!$F$4,$V44-4,0)))</f>
        <v>RMI</v>
      </c>
      <c r="H44" s="183" t="s">
        <v>15894</v>
      </c>
      <c r="I44" s="184" t="s">
        <v>2206</v>
      </c>
      <c r="J44" s="184" t="s">
        <v>2804</v>
      </c>
      <c r="K44" s="224"/>
      <c r="L44" s="224"/>
      <c r="M44" s="224"/>
      <c r="N44" s="224" t="s">
        <v>15895</v>
      </c>
      <c r="O44" s="224" t="s">
        <v>15896</v>
      </c>
      <c r="P44" s="185"/>
      <c r="Q44" s="225" t="s">
        <v>15808</v>
      </c>
      <c r="R44" s="182" t="str">
        <f ca="1">IF(ISERROR($V44),"",OFFSET('Smelter Look-up'!$C$4,$V44-4,0)&amp;"")</f>
        <v>Ogussa Osterreichische Gold- und Silber-Scheideanstalt GmbH</v>
      </c>
      <c r="S44" s="181" t="str">
        <f t="shared" ca="1" si="6"/>
        <v>AT</v>
      </c>
      <c r="T44" s="181" t="str">
        <f ca="1">IF(B44="","",IF(ISERROR(MATCH($J44,SorP!$B$1:$B$6279,0)),"",INDIRECT("'SorP'!$A$"&amp;MATCH($S44&amp;$J44,SorP!C:C,0))))</f>
        <v>AT-9</v>
      </c>
      <c r="U44" s="201"/>
      <c r="V44" s="226">
        <f>IF(C44="",NA(),IF(OR(C44="Smelter not listed",C44="Smelter not yet identified"),MATCH($B44&amp;$D44,'Smelter Look-up'!$J:$J,0),MATCH($B44&amp;$C44,'Smelter Look-up'!$J:$J,0)))</f>
        <v>196</v>
      </c>
      <c r="X44" s="227">
        <f t="shared" si="7"/>
        <v>0</v>
      </c>
      <c r="AB44" s="228" t="str">
        <f t="shared" si="8"/>
        <v>GoldOgussa Osterreichische Gold- und Silber-Scheideanstalt GmbH</v>
      </c>
    </row>
    <row r="45" spans="1:28" s="227" customFormat="1" ht="409.5">
      <c r="A45" s="181"/>
      <c r="B45" s="182" t="s">
        <v>1125</v>
      </c>
      <c r="C45" s="186" t="s">
        <v>2202</v>
      </c>
      <c r="D45" s="230" t="s">
        <v>2202</v>
      </c>
      <c r="E45" s="182" t="s">
        <v>1097</v>
      </c>
      <c r="F45" s="182" t="str">
        <f ca="1">IF(ISERROR($V45),"",OFFSET('Smelter Look-up'!$E$4,$V45-4,0))</f>
        <v>CID002778</v>
      </c>
      <c r="G45" s="182" t="str">
        <f ca="1">IF(C45=$X$4,IF(ISERROR($V45),"Enter smelter details","RMI"),IF(ISERROR($V45),"",OFFSET('Smelter Look-up'!$F$4,$V45-4,0)))</f>
        <v>RMI</v>
      </c>
      <c r="H45" s="183" t="s">
        <v>15875</v>
      </c>
      <c r="I45" s="184" t="s">
        <v>1542</v>
      </c>
      <c r="J45" s="184" t="s">
        <v>1543</v>
      </c>
      <c r="K45" s="224"/>
      <c r="L45" s="224"/>
      <c r="M45" s="224"/>
      <c r="N45" s="224" t="s">
        <v>15897</v>
      </c>
      <c r="O45" s="224" t="s">
        <v>15898</v>
      </c>
      <c r="P45" s="185"/>
      <c r="Q45" s="225" t="s">
        <v>15808</v>
      </c>
      <c r="R45" s="182" t="str">
        <f ca="1">IF(ISERROR($V45),"",OFFSET('Smelter Look-up'!$C$4,$V45-4,0)&amp;"")</f>
        <v>WIELAND Edelmetalle GmbH</v>
      </c>
      <c r="S45" s="181" t="str">
        <f t="shared" ca="1" si="6"/>
        <v>DE</v>
      </c>
      <c r="T45" s="181" t="str">
        <f ca="1">IF(B45="","",IF(ISERROR(MATCH($J45,SorP!$B$1:$B$6279,0)),"",INDIRECT("'SorP'!$A$"&amp;MATCH($S45&amp;$J45,SorP!C:C,0))))</f>
        <v>DE-BW</v>
      </c>
      <c r="U45" s="201"/>
      <c r="V45" s="226">
        <f>IF(C45="",NA(),IF(OR(C45="Smelter not listed",C45="Smelter not yet identified"),MATCH($B45&amp;$D45,'Smelter Look-up'!$J:$J,0),MATCH($B45&amp;$C45,'Smelter Look-up'!$J:$J,0)))</f>
        <v>298</v>
      </c>
      <c r="X45" s="227">
        <f t="shared" si="7"/>
        <v>0</v>
      </c>
      <c r="AB45" s="228" t="str">
        <f t="shared" si="8"/>
        <v>GoldWIELAND Edelmetalle GmbH</v>
      </c>
    </row>
    <row r="46" spans="1:28" s="227" customFormat="1" ht="409.5">
      <c r="A46" s="181"/>
      <c r="B46" s="182" t="s">
        <v>1125</v>
      </c>
      <c r="C46" s="186" t="s">
        <v>2502</v>
      </c>
      <c r="D46" s="230" t="s">
        <v>2502</v>
      </c>
      <c r="E46" s="182" t="s">
        <v>1103</v>
      </c>
      <c r="F46" s="182" t="str">
        <f ca="1">IF(ISERROR($V46),"",OFFSET('Smelter Look-up'!$E$4,$V46-4,0))</f>
        <v>CID002765</v>
      </c>
      <c r="G46" s="182" t="str">
        <f ca="1">IF(C46=$X$4,IF(ISERROR($V46),"Enter smelter details","RMI"),IF(ISERROR($V46),"",OFFSET('Smelter Look-up'!$F$4,$V46-4,0)))</f>
        <v>RMI</v>
      </c>
      <c r="H46" s="183" t="s">
        <v>15860</v>
      </c>
      <c r="I46" s="184" t="s">
        <v>1569</v>
      </c>
      <c r="J46" s="184" t="s">
        <v>6470</v>
      </c>
      <c r="K46" s="224"/>
      <c r="L46" s="224"/>
      <c r="M46" s="224"/>
      <c r="N46" s="224" t="s">
        <v>15899</v>
      </c>
      <c r="O46" s="224" t="s">
        <v>15900</v>
      </c>
      <c r="P46" s="185"/>
      <c r="Q46" s="225" t="s">
        <v>15808</v>
      </c>
      <c r="R46" s="182" t="str">
        <f ca="1">IF(ISERROR($V46),"",OFFSET('Smelter Look-up'!$C$4,$V46-4,0)&amp;"")</f>
        <v>Italpreziosi</v>
      </c>
      <c r="S46" s="181" t="str">
        <f t="shared" ca="1" si="6"/>
        <v>IT</v>
      </c>
      <c r="T46" s="181" t="str">
        <f ca="1">IF(B46="","",IF(ISERROR(MATCH($J46,SorP!$B$1:$B$6279,0)),"",INDIRECT("'SorP'!$A$"&amp;MATCH($S46&amp;$J46,SorP!C:C,0))))</f>
        <v>IT-52</v>
      </c>
      <c r="U46" s="201"/>
      <c r="V46" s="226">
        <f>IF(C46="",NA(),IF(OR(C46="Smelter not listed",C46="Smelter not yet identified"),MATCH($B46&amp;$D46,'Smelter Look-up'!$J:$J,0),MATCH($B46&amp;$C46,'Smelter Look-up'!$J:$J,0)))</f>
        <v>120</v>
      </c>
      <c r="X46" s="227">
        <f t="shared" si="7"/>
        <v>0</v>
      </c>
      <c r="AB46" s="228" t="str">
        <f t="shared" si="8"/>
        <v>GoldItalpreziosi</v>
      </c>
    </row>
    <row r="47" spans="1:28" s="227" customFormat="1" ht="409.5">
      <c r="A47" s="181"/>
      <c r="B47" s="182" t="s">
        <v>1125</v>
      </c>
      <c r="C47" s="186" t="s">
        <v>13781</v>
      </c>
      <c r="D47" s="230" t="s">
        <v>13781</v>
      </c>
      <c r="E47" s="182" t="s">
        <v>1103</v>
      </c>
      <c r="F47" s="182" t="str">
        <f ca="1">IF(ISERROR($V47),"",OFFSET('Smelter Look-up'!$E$4,$V47-4,0))</f>
        <v>CID002763</v>
      </c>
      <c r="G47" s="182" t="str">
        <f ca="1">IF(C47=$X$4,IF(ISERROR($V47),"Enter smelter details","RMI"),IF(ISERROR($V47),"",OFFSET('Smelter Look-up'!$F$4,$V47-4,0)))</f>
        <v>RMI</v>
      </c>
      <c r="H47" s="183" t="s">
        <v>15901</v>
      </c>
      <c r="I47" s="184" t="s">
        <v>13823</v>
      </c>
      <c r="J47" s="184" t="s">
        <v>6423</v>
      </c>
      <c r="K47" s="224"/>
      <c r="L47" s="224"/>
      <c r="M47" s="224"/>
      <c r="N47" s="224" t="s">
        <v>15902</v>
      </c>
      <c r="O47" s="224" t="s">
        <v>15903</v>
      </c>
      <c r="P47" s="185"/>
      <c r="Q47" s="225" t="s">
        <v>15808</v>
      </c>
      <c r="R47" s="182" t="str">
        <f ca="1">IF(ISERROR($V47),"",OFFSET('Smelter Look-up'!$C$4,$V47-4,0)&amp;"")</f>
        <v>8853 S.p.A.</v>
      </c>
      <c r="S47" s="181" t="str">
        <f t="shared" ca="1" si="6"/>
        <v>IT</v>
      </c>
      <c r="T47" s="181" t="str">
        <f ca="1">IF(B47="","",IF(ISERROR(MATCH($J47,SorP!$B$1:$B$6279,0)),"",INDIRECT("'SorP'!$A$"&amp;MATCH($S47&amp;$J47,SorP!C:C,0))))</f>
        <v>IT-25</v>
      </c>
      <c r="U47" s="201"/>
      <c r="V47" s="226">
        <f>IF(C47="",NA(),IF(OR(C47="Smelter not listed",C47="Smelter not yet identified"),MATCH($B47&amp;$D47,'Smelter Look-up'!$J:$J,0),MATCH($B47&amp;$C47,'Smelter Look-up'!$J:$J,0)))</f>
        <v>5</v>
      </c>
      <c r="X47" s="227">
        <f t="shared" si="7"/>
        <v>0</v>
      </c>
      <c r="AB47" s="228" t="str">
        <f t="shared" si="8"/>
        <v>Gold8853 S.p.A.</v>
      </c>
    </row>
    <row r="48" spans="1:28" s="227" customFormat="1" ht="409.5">
      <c r="A48" s="181"/>
      <c r="B48" s="182" t="s">
        <v>1125</v>
      </c>
      <c r="C48" s="186" t="s">
        <v>2439</v>
      </c>
      <c r="D48" s="230" t="s">
        <v>2439</v>
      </c>
      <c r="E48" s="182" t="s">
        <v>1087</v>
      </c>
      <c r="F48" s="182" t="str">
        <f ca="1">IF(ISERROR($V48),"",OFFSET('Smelter Look-up'!$E$4,$V48-4,0))</f>
        <v>CID002762</v>
      </c>
      <c r="G48" s="182" t="str">
        <f ca="1">IF(C48=$X$4,IF(ISERROR($V48),"Enter smelter details","RMI"),IF(ISERROR($V48),"",OFFSET('Smelter Look-up'!$F$4,$V48-4,0)))</f>
        <v>RMI</v>
      </c>
      <c r="H48" s="183" t="s">
        <v>15904</v>
      </c>
      <c r="I48" s="184" t="s">
        <v>2450</v>
      </c>
      <c r="J48" s="184" t="s">
        <v>2450</v>
      </c>
      <c r="K48" s="224"/>
      <c r="L48" s="224"/>
      <c r="M48" s="224"/>
      <c r="N48" s="224" t="s">
        <v>15905</v>
      </c>
      <c r="O48" s="224" t="s">
        <v>15906</v>
      </c>
      <c r="P48" s="185"/>
      <c r="Q48" s="225" t="s">
        <v>15808</v>
      </c>
      <c r="R48" s="182" t="str">
        <f ca="1">IF(ISERROR($V48),"",OFFSET('Smelter Look-up'!$C$4,$V48-4,0)&amp;"")</f>
        <v>L'Orfebre S.A.</v>
      </c>
      <c r="S48" s="181" t="str">
        <f t="shared" ca="1" si="6"/>
        <v>AD</v>
      </c>
      <c r="T48" s="181" t="str">
        <f ca="1">IF(B48="","",IF(ISERROR(MATCH($J48,SorP!$B$1:$B$6279,0)),"",INDIRECT("'SorP'!$A$"&amp;MATCH($S48&amp;$J48,SorP!C:C,0))))</f>
        <v>AD-07</v>
      </c>
      <c r="U48" s="201"/>
      <c r="V48" s="226">
        <f>IF(C48="",NA(),IF(OR(C48="Smelter not listed",C48="Smelter not yet identified"),MATCH($B48&amp;$D48,'Smelter Look-up'!$J:$J,0),MATCH($B48&amp;$C48,'Smelter Look-up'!$J:$J,0)))</f>
        <v>156</v>
      </c>
      <c r="X48" s="227">
        <f t="shared" si="7"/>
        <v>0</v>
      </c>
      <c r="AB48" s="228" t="str">
        <f t="shared" si="8"/>
        <v>GoldL'Orfebre S.A.</v>
      </c>
    </row>
    <row r="49" spans="1:28" s="227" customFormat="1" ht="409.5">
      <c r="A49" s="181"/>
      <c r="B49" s="182" t="s">
        <v>1125</v>
      </c>
      <c r="C49" s="186" t="s">
        <v>2258</v>
      </c>
      <c r="D49" s="230" t="s">
        <v>2258</v>
      </c>
      <c r="E49" s="182" t="s">
        <v>1100</v>
      </c>
      <c r="F49" s="182" t="str">
        <f ca="1">IF(ISERROR($V49),"",OFFSET('Smelter Look-up'!$E$4,$V49-4,0))</f>
        <v>CID002761</v>
      </c>
      <c r="G49" s="182" t="str">
        <f ca="1">IF(C49=$X$4,IF(ISERROR($V49),"Enter smelter details","RMI"),IF(ISERROR($V49),"",OFFSET('Smelter Look-up'!$F$4,$V49-4,0)))</f>
        <v>RMI</v>
      </c>
      <c r="H49" s="183" t="s">
        <v>15907</v>
      </c>
      <c r="I49" s="184" t="s">
        <v>2260</v>
      </c>
      <c r="J49" s="184" t="s">
        <v>4883</v>
      </c>
      <c r="K49" s="224"/>
      <c r="L49" s="224"/>
      <c r="M49" s="224"/>
      <c r="N49" s="224" t="s">
        <v>15908</v>
      </c>
      <c r="O49" s="224" t="s">
        <v>15909</v>
      </c>
      <c r="P49" s="185"/>
      <c r="Q49" s="225" t="s">
        <v>15808</v>
      </c>
      <c r="R49" s="182" t="str">
        <f ca="1">IF(ISERROR($V49),"",OFFSET('Smelter Look-up'!$C$4,$V49-4,0)&amp;"")</f>
        <v>SAAMP</v>
      </c>
      <c r="S49" s="181" t="str">
        <f t="shared" ca="1" si="6"/>
        <v>FR</v>
      </c>
      <c r="T49" s="181" t="str">
        <f ca="1">IF(B49="","",IF(ISERROR(MATCH($J49,SorP!$B$1:$B$6279,0)),"",INDIRECT("'SorP'!$A$"&amp;MATCH($S49&amp;$J49,SorP!C:C,0))))</f>
        <v>FR-IDF</v>
      </c>
      <c r="U49" s="201"/>
      <c r="V49" s="226">
        <f>IF(C49="",NA(),IF(OR(C49="Smelter not listed",C49="Smelter not yet identified"),MATCH($B49&amp;$D49,'Smelter Look-up'!$J:$J,0),MATCH($B49&amp;$C49,'Smelter Look-up'!$J:$J,0)))</f>
        <v>221</v>
      </c>
      <c r="X49" s="227">
        <f t="shared" si="7"/>
        <v>0</v>
      </c>
      <c r="AB49" s="228" t="str">
        <f t="shared" si="8"/>
        <v>GoldSAAMP</v>
      </c>
    </row>
    <row r="50" spans="1:28" s="227" customFormat="1" ht="153">
      <c r="A50" s="181"/>
      <c r="B50" s="182" t="s">
        <v>1125</v>
      </c>
      <c r="C50" s="186" t="s">
        <v>15442</v>
      </c>
      <c r="D50" s="230" t="s">
        <v>15442</v>
      </c>
      <c r="E50" s="182" t="s">
        <v>13098</v>
      </c>
      <c r="F50" s="182" t="str">
        <f ca="1">IF(ISERROR($V50),"",OFFSET('Smelter Look-up'!$E$4,$V50-4,0))</f>
        <v>CID002760</v>
      </c>
      <c r="G50" s="182" t="str">
        <f ca="1">IF(C50=$X$4,IF(ISERROR($V50),"Enter smelter details","RMI"),IF(ISERROR($V50),"",OFFSET('Smelter Look-up'!$F$4,$V50-4,0)))</f>
        <v>RMI</v>
      </c>
      <c r="H50" s="183" t="s">
        <v>15910</v>
      </c>
      <c r="I50" s="184" t="s">
        <v>15444</v>
      </c>
      <c r="J50" s="184" t="s">
        <v>9584</v>
      </c>
      <c r="K50" s="224"/>
      <c r="L50" s="224"/>
      <c r="M50" s="224"/>
      <c r="N50" s="224"/>
      <c r="O50" s="224" t="s">
        <v>15911</v>
      </c>
      <c r="P50" s="185"/>
      <c r="Q50" s="225"/>
      <c r="R50" s="182" t="str">
        <f ca="1">IF(ISERROR($V50),"",OFFSET('Smelter Look-up'!$C$4,$V50-4,0)&amp;"")</f>
        <v>Albino Mountinho Lda.</v>
      </c>
      <c r="S50" s="181" t="str">
        <f t="shared" ca="1" si="6"/>
        <v>PT</v>
      </c>
      <c r="T50" s="181" t="str">
        <f ca="1">IF(B50="","",IF(ISERROR(MATCH($J50,SorP!$B$1:$B$6279,0)),"",INDIRECT("'SorP'!$A$"&amp;MATCH($S50&amp;$J50,SorP!C:C,0))))</f>
        <v>PT-13</v>
      </c>
      <c r="U50" s="201"/>
      <c r="V50" s="226">
        <f>IF(C50="",NA(),IF(OR(C50="Smelter not listed",C50="Smelter not yet identified"),MATCH($B50&amp;$D50,'Smelter Look-up'!$J:$J,0),MATCH($B50&amp;$C50,'Smelter Look-up'!$J:$J,0)))</f>
        <v>17</v>
      </c>
      <c r="X50" s="227">
        <f t="shared" si="7"/>
        <v>0</v>
      </c>
      <c r="AB50" s="228" t="str">
        <f t="shared" si="8"/>
        <v>GoldAlbino Mountinho Lda.</v>
      </c>
    </row>
    <row r="51" spans="1:28" s="227" customFormat="1" ht="204">
      <c r="A51" s="181"/>
      <c r="B51" s="182" t="s">
        <v>1125</v>
      </c>
      <c r="C51" s="186" t="s">
        <v>15456</v>
      </c>
      <c r="D51" s="230" t="s">
        <v>15456</v>
      </c>
      <c r="E51" s="182" t="s">
        <v>1096</v>
      </c>
      <c r="F51" s="182" t="str">
        <f ca="1">IF(ISERROR($V51),"",OFFSET('Smelter Look-up'!$E$4,$V51-4,0))</f>
        <v>CID002750</v>
      </c>
      <c r="G51" s="182" t="str">
        <f ca="1">IF(C51=$X$4,IF(ISERROR($V51),"Enter smelter details","RMI"),IF(ISERROR($V51),"",OFFSET('Smelter Look-up'!$F$4,$V51-4,0)))</f>
        <v>RMI</v>
      </c>
      <c r="H51" s="183" t="s">
        <v>15912</v>
      </c>
      <c r="I51" s="184" t="s">
        <v>15138</v>
      </c>
      <c r="J51" s="184" t="s">
        <v>13624</v>
      </c>
      <c r="K51" s="224"/>
      <c r="L51" s="224"/>
      <c r="M51" s="224"/>
      <c r="N51" s="224"/>
      <c r="O51" s="224" t="s">
        <v>15812</v>
      </c>
      <c r="P51" s="185"/>
      <c r="Q51" s="225" t="s">
        <v>15808</v>
      </c>
      <c r="R51" s="182" t="str">
        <f ca="1">IF(ISERROR($V51),"",OFFSET('Smelter Look-up'!$C$4,$V51-4,0)&amp;"")</f>
        <v>Shenzhen CuiLu Gold Co., Ltd.</v>
      </c>
      <c r="S51" s="181" t="str">
        <f t="shared" ca="1" si="6"/>
        <v>CN</v>
      </c>
      <c r="T51" s="181" t="str">
        <f ca="1">IF(B51="","",IF(ISERROR(MATCH($J51,SorP!$B$1:$B$6279,0)),"",INDIRECT("'SorP'!$A$"&amp;MATCH($S51&amp;$J51,SorP!C:C,0))))</f>
        <v>CN-GD</v>
      </c>
      <c r="U51" s="201"/>
      <c r="V51" s="226">
        <f>IF(C51="",NA(),IF(OR(C51="Smelter not listed",C51="Smelter not yet identified"),MATCH($B51&amp;$D51,'Smelter Look-up'!$J:$J,0),MATCH($B51&amp;$C51,'Smelter Look-up'!$J:$J,0)))</f>
        <v>248</v>
      </c>
      <c r="X51" s="227">
        <f t="shared" si="7"/>
        <v>0</v>
      </c>
      <c r="AB51" s="228" t="str">
        <f t="shared" si="8"/>
        <v>GoldShenzhen CuiLu Gold Co., Ltd.</v>
      </c>
    </row>
    <row r="52" spans="1:28" s="227" customFormat="1" ht="409.5">
      <c r="A52" s="181"/>
      <c r="B52" s="182" t="s">
        <v>1125</v>
      </c>
      <c r="C52" s="186" t="s">
        <v>2433</v>
      </c>
      <c r="D52" s="230" t="s">
        <v>2433</v>
      </c>
      <c r="E52" s="182" t="s">
        <v>2432</v>
      </c>
      <c r="F52" s="182" t="str">
        <f ca="1">IF(ISERROR($V52),"",OFFSET('Smelter Look-up'!$E$4,$V52-4,0))</f>
        <v>CID002708</v>
      </c>
      <c r="G52" s="182" t="str">
        <f ca="1">IF(C52=$X$4,IF(ISERROR($V52),"Enter smelter details","RMI"),IF(ISERROR($V52),"",OFFSET('Smelter Look-up'!$F$4,$V52-4,0)))</f>
        <v>RMI</v>
      </c>
      <c r="H52" s="183" t="s">
        <v>15913</v>
      </c>
      <c r="I52" s="184" t="s">
        <v>2435</v>
      </c>
      <c r="J52" s="184" t="s">
        <v>1737</v>
      </c>
      <c r="K52" s="224"/>
      <c r="L52" s="224"/>
      <c r="M52" s="224"/>
      <c r="N52" s="224" t="s">
        <v>15887</v>
      </c>
      <c r="O52" s="224" t="s">
        <v>15914</v>
      </c>
      <c r="P52" s="185"/>
      <c r="Q52" s="225" t="s">
        <v>15808</v>
      </c>
      <c r="R52" s="182" t="str">
        <f ca="1">IF(ISERROR($V52),"",OFFSET('Smelter Look-up'!$C$4,$V52-4,0)&amp;"")</f>
        <v>Abington Reldan Metals, LLC</v>
      </c>
      <c r="S52" s="181" t="str">
        <f t="shared" ca="1" si="6"/>
        <v>US</v>
      </c>
      <c r="T52" s="181" t="str">
        <f ca="1">IF(B52="","",IF(ISERROR(MATCH($J52,SorP!$B$1:$B$6279,0)),"",INDIRECT("'SorP'!$A$"&amp;MATCH($S52&amp;$J52,SorP!C:C,0))))</f>
        <v>US-PA</v>
      </c>
      <c r="U52" s="201"/>
      <c r="V52" s="226">
        <f>IF(C52="",NA(),IF(OR(C52="Smelter not listed",C52="Smelter not yet identified"),MATCH($B52&amp;$D52,'Smelter Look-up'!$J:$J,0),MATCH($B52&amp;$C52,'Smelter Look-up'!$J:$J,0)))</f>
        <v>7</v>
      </c>
      <c r="X52" s="227">
        <f t="shared" si="7"/>
        <v>0</v>
      </c>
      <c r="AB52" s="228" t="str">
        <f t="shared" si="8"/>
        <v>GoldAbington Reldan Metals, LLC</v>
      </c>
    </row>
    <row r="53" spans="1:28" s="227" customFormat="1" ht="409.5">
      <c r="A53" s="181"/>
      <c r="B53" s="182" t="s">
        <v>1125</v>
      </c>
      <c r="C53" s="186" t="s">
        <v>2327</v>
      </c>
      <c r="D53" s="230" t="s">
        <v>2327</v>
      </c>
      <c r="E53" s="182" t="s">
        <v>1105</v>
      </c>
      <c r="F53" s="182" t="str">
        <f ca="1">IF(ISERROR($V53),"",OFFSET('Smelter Look-up'!$E$4,$V53-4,0))</f>
        <v>CID002615</v>
      </c>
      <c r="G53" s="182" t="str">
        <f ca="1">IF(C53=$X$4,IF(ISERROR($V53),"Enter smelter details","RMI"),IF(ISERROR($V53),"",OFFSET('Smelter Look-up'!$F$4,$V53-4,0)))</f>
        <v>RMI</v>
      </c>
      <c r="H53" s="183" t="s">
        <v>15915</v>
      </c>
      <c r="I53" s="184" t="s">
        <v>2329</v>
      </c>
      <c r="J53" s="184" t="s">
        <v>2330</v>
      </c>
      <c r="K53" s="224"/>
      <c r="L53" s="224"/>
      <c r="M53" s="224"/>
      <c r="N53" s="224" t="s">
        <v>15916</v>
      </c>
      <c r="O53" s="224" t="s">
        <v>15917</v>
      </c>
      <c r="P53" s="185"/>
      <c r="Q53" s="225" t="s">
        <v>15808</v>
      </c>
      <c r="R53" s="182" t="str">
        <f ca="1">IF(ISERROR($V53),"",OFFSET('Smelter Look-up'!$C$4,$V53-4,0)&amp;"")</f>
        <v>TOO Tau-Ken-Altyn</v>
      </c>
      <c r="S53" s="181" t="str">
        <f t="shared" ca="1" si="6"/>
        <v>KZ</v>
      </c>
      <c r="T53" s="181" t="str">
        <f ca="1">IF(B53="","",IF(ISERROR(MATCH($J53,SorP!$B$1:$B$6279,0)),"",INDIRECT("'SorP'!$A$"&amp;MATCH($S53&amp;$J53,SorP!C:C,0))))</f>
        <v>KZ-ALA</v>
      </c>
      <c r="U53" s="201"/>
      <c r="V53" s="226">
        <f>IF(C53="",NA(),IF(OR(C53="Smelter not listed",C53="Smelter not yet identified"),MATCH($B53&amp;$D53,'Smelter Look-up'!$J:$J,0),MATCH($B53&amp;$C53,'Smelter Look-up'!$J:$J,0)))</f>
        <v>287</v>
      </c>
      <c r="X53" s="227">
        <f t="shared" si="7"/>
        <v>0</v>
      </c>
      <c r="AB53" s="228" t="str">
        <f t="shared" si="8"/>
        <v>GoldTOO Tau-Ken-Altyn</v>
      </c>
    </row>
    <row r="54" spans="1:28" s="227" customFormat="1" ht="409.5">
      <c r="A54" s="181"/>
      <c r="B54" s="182" t="s">
        <v>1125</v>
      </c>
      <c r="C54" s="186" t="s">
        <v>2508</v>
      </c>
      <c r="D54" s="230" t="s">
        <v>2508</v>
      </c>
      <c r="E54" s="182" t="s">
        <v>1092</v>
      </c>
      <c r="F54" s="182" t="str">
        <f ca="1">IF(ISERROR($V54),"",OFFSET('Smelter Look-up'!$E$4,$V54-4,0))</f>
        <v>CID002606</v>
      </c>
      <c r="G54" s="182" t="str">
        <f ca="1">IF(C54=$X$4,IF(ISERROR($V54),"Enter smelter details","RMI"),IF(ISERROR($V54),"",OFFSET('Smelter Look-up'!$F$4,$V54-4,0)))</f>
        <v>RMI</v>
      </c>
      <c r="H54" s="183" t="s">
        <v>15918</v>
      </c>
      <c r="I54" s="184" t="s">
        <v>2510</v>
      </c>
      <c r="J54" s="184" t="s">
        <v>1674</v>
      </c>
      <c r="K54" s="224"/>
      <c r="L54" s="224"/>
      <c r="M54" s="224"/>
      <c r="N54" s="224" t="s">
        <v>15919</v>
      </c>
      <c r="O54" s="224" t="s">
        <v>15920</v>
      </c>
      <c r="P54" s="185"/>
      <c r="Q54" s="225"/>
      <c r="R54" s="182" t="str">
        <f ca="1">IF(ISERROR($V54),"",OFFSET('Smelter Look-up'!$C$4,$V54-4,0)&amp;"")</f>
        <v>Marsam Metals</v>
      </c>
      <c r="S54" s="181" t="str">
        <f t="shared" ca="1" si="6"/>
        <v>BR</v>
      </c>
      <c r="T54" s="181" t="str">
        <f ca="1">IF(B54="","",IF(ISERROR(MATCH($J54,SorP!$B$1:$B$6279,0)),"",INDIRECT("'SorP'!$A$"&amp;MATCH($S54&amp;$J54,SorP!C:C,0))))</f>
        <v>BR-SP</v>
      </c>
      <c r="U54" s="201"/>
      <c r="V54" s="226">
        <f>IF(C54="",NA(),IF(OR(C54="Smelter not listed",C54="Smelter not yet identified"),MATCH($B54&amp;$D54,'Smelter Look-up'!$J:$J,0),MATCH($B54&amp;$C54,'Smelter Look-up'!$J:$J,0)))</f>
        <v>162</v>
      </c>
      <c r="X54" s="227">
        <f t="shared" si="7"/>
        <v>0</v>
      </c>
      <c r="AB54" s="228" t="str">
        <f t="shared" si="8"/>
        <v>GoldMarsam Metals</v>
      </c>
    </row>
    <row r="55" spans="1:28" s="227" customFormat="1" ht="409.5">
      <c r="A55" s="181"/>
      <c r="B55" s="182" t="s">
        <v>1125</v>
      </c>
      <c r="C55" s="186" t="s">
        <v>2302</v>
      </c>
      <c r="D55" s="230" t="s">
        <v>2302</v>
      </c>
      <c r="E55" s="182" t="s">
        <v>1107</v>
      </c>
      <c r="F55" s="182" t="str">
        <f ca="1">IF(ISERROR($V55),"",OFFSET('Smelter Look-up'!$E$4,$V55-4,0))</f>
        <v>CID002605</v>
      </c>
      <c r="G55" s="182" t="str">
        <f ca="1">IF(C55=$X$4,IF(ISERROR($V55),"Enter smelter details","RMI"),IF(ISERROR($V55),"",OFFSET('Smelter Look-up'!$F$4,$V55-4,0)))</f>
        <v>RMI</v>
      </c>
      <c r="H55" s="183" t="s">
        <v>15921</v>
      </c>
      <c r="I55" s="184" t="s">
        <v>1715</v>
      </c>
      <c r="J55" s="184" t="s">
        <v>12877</v>
      </c>
      <c r="K55" s="224"/>
      <c r="L55" s="224"/>
      <c r="M55" s="224"/>
      <c r="N55" s="224" t="s">
        <v>15922</v>
      </c>
      <c r="O55" s="224" t="s">
        <v>15923</v>
      </c>
      <c r="P55" s="185"/>
      <c r="Q55" s="225" t="s">
        <v>15808</v>
      </c>
      <c r="R55" s="182" t="str">
        <f ca="1">IF(ISERROR($V55),"",OFFSET('Smelter Look-up'!$C$4,$V55-4,0)&amp;"")</f>
        <v>Korea Zinc Co., Ltd.</v>
      </c>
      <c r="S55" s="181" t="str">
        <f t="shared" ca="1" si="6"/>
        <v>KR</v>
      </c>
      <c r="T55" s="181" t="str">
        <f ca="1">IF(B55="","",IF(ISERROR(MATCH($J55,SorP!$B$1:$B$6279,0)),"",INDIRECT("'SorP'!$A$"&amp;MATCH($S55&amp;$J55,SorP!C:C,0))))</f>
        <v>KR-11</v>
      </c>
      <c r="U55" s="201"/>
      <c r="V55" s="226">
        <f>IF(C55="",NA(),IF(OR(C55="Smelter not listed",C55="Smelter not yet identified"),MATCH($B55&amp;$D55,'Smelter Look-up'!$J:$J,0),MATCH($B55&amp;$C55,'Smelter Look-up'!$J:$J,0)))</f>
        <v>144</v>
      </c>
      <c r="X55" s="227">
        <f t="shared" si="7"/>
        <v>0</v>
      </c>
      <c r="AB55" s="228" t="str">
        <f t="shared" si="8"/>
        <v>GoldKorea Zinc Co., Ltd.</v>
      </c>
    </row>
    <row r="56" spans="1:28" s="227" customFormat="1" ht="395.25">
      <c r="A56" s="181"/>
      <c r="B56" s="182" t="s">
        <v>1125</v>
      </c>
      <c r="C56" s="186" t="s">
        <v>13850</v>
      </c>
      <c r="D56" s="230" t="s">
        <v>13850</v>
      </c>
      <c r="E56" s="182" t="s">
        <v>1102</v>
      </c>
      <c r="F56" s="182" t="str">
        <f ca="1">IF(ISERROR($V56),"",OFFSET('Smelter Look-up'!$E$4,$V56-4,0))</f>
        <v>CID002588</v>
      </c>
      <c r="G56" s="182" t="str">
        <f ca="1">IF(C56=$X$4,IF(ISERROR($V56),"Enter smelter details","RMI"),IF(ISERROR($V56),"",OFFSET('Smelter Look-up'!$F$4,$V56-4,0)))</f>
        <v>RMI</v>
      </c>
      <c r="H56" s="183" t="s">
        <v>15833</v>
      </c>
      <c r="I56" s="184" t="s">
        <v>13874</v>
      </c>
      <c r="J56" s="184" t="s">
        <v>15445</v>
      </c>
      <c r="K56" s="224"/>
      <c r="L56" s="224"/>
      <c r="M56" s="224"/>
      <c r="N56" s="224" t="s">
        <v>15834</v>
      </c>
      <c r="O56" s="224" t="s">
        <v>15924</v>
      </c>
      <c r="P56" s="185"/>
      <c r="Q56" s="225"/>
      <c r="R56" s="182" t="str">
        <f ca="1">IF(ISERROR($V56),"",OFFSET('Smelter Look-up'!$C$4,$V56-4,0)&amp;"")</f>
        <v>Shirpur Gold Refinery Ltd.</v>
      </c>
      <c r="S56" s="181" t="str">
        <f t="shared" ca="1" si="6"/>
        <v>IN</v>
      </c>
      <c r="T56" s="181" t="str">
        <f ca="1">IF(B56="","",IF(ISERROR(MATCH($J56,SorP!$B$1:$B$6279,0)),"",INDIRECT("'SorP'!$A$"&amp;MATCH($S56&amp;$J56,SorP!C:C,0))))</f>
        <v>IN-MH</v>
      </c>
      <c r="U56" s="201"/>
      <c r="V56" s="226">
        <f>IF(C56="",NA(),IF(OR(C56="Smelter not listed",C56="Smelter not yet identified"),MATCH($B56&amp;$D56,'Smelter Look-up'!$J:$J,0),MATCH($B56&amp;$C56,'Smelter Look-up'!$J:$J,0)))</f>
        <v>250</v>
      </c>
      <c r="X56" s="227">
        <f t="shared" si="7"/>
        <v>0</v>
      </c>
      <c r="AB56" s="228" t="str">
        <f t="shared" si="8"/>
        <v>GoldShirpur Gold Refinery Ltd.</v>
      </c>
    </row>
    <row r="57" spans="1:28" s="227" customFormat="1" ht="409.5">
      <c r="A57" s="181"/>
      <c r="B57" s="182" t="s">
        <v>1125</v>
      </c>
      <c r="C57" s="186" t="s">
        <v>15059</v>
      </c>
      <c r="D57" s="230" t="s">
        <v>15059</v>
      </c>
      <c r="E57" s="182" t="s">
        <v>1091</v>
      </c>
      <c r="F57" s="182" t="str">
        <f ca="1">IF(ISERROR($V57),"",OFFSET('Smelter Look-up'!$E$4,$V57-4,0))</f>
        <v>CID002587</v>
      </c>
      <c r="G57" s="182" t="str">
        <f ca="1">IF(C57=$X$4,IF(ISERROR($V57),"Enter smelter details","RMI"),IF(ISERROR($V57),"",OFFSET('Smelter Look-up'!$F$4,$V57-4,0)))</f>
        <v>RMI</v>
      </c>
      <c r="H57" s="183" t="s">
        <v>15925</v>
      </c>
      <c r="I57" s="184" t="s">
        <v>1676</v>
      </c>
      <c r="J57" s="184" t="s">
        <v>3153</v>
      </c>
      <c r="K57" s="224"/>
      <c r="L57" s="224"/>
      <c r="M57" s="224"/>
      <c r="N57" s="224" t="s">
        <v>15831</v>
      </c>
      <c r="O57" s="224" t="s">
        <v>15926</v>
      </c>
      <c r="P57" s="185"/>
      <c r="Q57" s="225"/>
      <c r="R57" s="182" t="str">
        <f ca="1">IF(ISERROR($V57),"",OFFSET('Smelter Look-up'!$C$4,$V57-4,0)&amp;"")</f>
        <v>Industrial Refining Company</v>
      </c>
      <c r="S57" s="181" t="str">
        <f t="shared" ca="1" si="6"/>
        <v>BE</v>
      </c>
      <c r="T57" s="181" t="str">
        <f ca="1">IF(B57="","",IF(ISERROR(MATCH($J57,SorP!$B$1:$B$6279,0)),"",INDIRECT("'SorP'!$A$"&amp;MATCH($S57&amp;$J57,SorP!C:C,0))))</f>
        <v>BE-VAN</v>
      </c>
      <c r="U57" s="201"/>
      <c r="V57" s="226">
        <f>IF(C57="",NA(),IF(OR(C57="Smelter not listed",C57="Smelter not yet identified"),MATCH($B57&amp;$D57,'Smelter Look-up'!$J:$J,0),MATCH($B57&amp;$C57,'Smelter Look-up'!$J:$J,0)))</f>
        <v>115</v>
      </c>
      <c r="X57" s="227">
        <f t="shared" si="7"/>
        <v>0</v>
      </c>
      <c r="AB57" s="228" t="str">
        <f t="shared" si="8"/>
        <v>GoldIndustrial Refining Company</v>
      </c>
    </row>
    <row r="58" spans="1:28" s="227" customFormat="1" ht="409.5">
      <c r="A58" s="181"/>
      <c r="B58" s="182" t="s">
        <v>1125</v>
      </c>
      <c r="C58" s="186" t="s">
        <v>13788</v>
      </c>
      <c r="D58" s="230" t="s">
        <v>13788</v>
      </c>
      <c r="E58" s="182" t="s">
        <v>1088</v>
      </c>
      <c r="F58" s="182" t="str">
        <f ca="1">IF(ISERROR($V58),"",OFFSET('Smelter Look-up'!$E$4,$V58-4,0))</f>
        <v>CID002584</v>
      </c>
      <c r="G58" s="182" t="str">
        <f ca="1">IF(C58=$X$4,IF(ISERROR($V58),"Enter smelter details","RMI"),IF(ISERROR($V58),"",OFFSET('Smelter Look-up'!$F$4,$V58-4,0)))</f>
        <v>RMI</v>
      </c>
      <c r="H58" s="183" t="s">
        <v>15927</v>
      </c>
      <c r="I58" s="184" t="s">
        <v>13825</v>
      </c>
      <c r="J58" s="184" t="s">
        <v>2571</v>
      </c>
      <c r="K58" s="224"/>
      <c r="L58" s="224"/>
      <c r="M58" s="224"/>
      <c r="N58" s="224" t="s">
        <v>15831</v>
      </c>
      <c r="O58" s="224" t="s">
        <v>15928</v>
      </c>
      <c r="P58" s="185"/>
      <c r="Q58" s="225"/>
      <c r="R58" s="182" t="str">
        <f ca="1">IF(ISERROR($V58),"",OFFSET('Smelter Look-up'!$C$4,$V58-4,0)&amp;"")</f>
        <v>Fujairah Gold FZC</v>
      </c>
      <c r="S58" s="181" t="str">
        <f t="shared" ca="1" si="6"/>
        <v>AE</v>
      </c>
      <c r="T58" s="181" t="str">
        <f ca="1">IF(B58="","",IF(ISERROR(MATCH($J58,SorP!$B$1:$B$6279,0)),"",INDIRECT("'SorP'!$A$"&amp;MATCH($S58&amp;$J58,SorP!C:C,0))))</f>
        <v>AE-FU</v>
      </c>
      <c r="U58" s="201"/>
      <c r="V58" s="226">
        <f>IF(C58="",NA(),IF(OR(C58="Smelter not listed",C58="Smelter not yet identified"),MATCH($B58&amp;$D58,'Smelter Look-up'!$J:$J,0),MATCH($B58&amp;$C58,'Smelter Look-up'!$J:$J,0)))</f>
        <v>84</v>
      </c>
      <c r="X58" s="227">
        <f t="shared" si="7"/>
        <v>0</v>
      </c>
      <c r="AB58" s="228" t="str">
        <f t="shared" si="8"/>
        <v>GoldFujairah Gold FZC</v>
      </c>
    </row>
    <row r="59" spans="1:28" s="227" customFormat="1" ht="409.5">
      <c r="A59" s="181"/>
      <c r="B59" s="182" t="s">
        <v>1125</v>
      </c>
      <c r="C59" s="186" t="s">
        <v>13792</v>
      </c>
      <c r="D59" s="230" t="s">
        <v>13792</v>
      </c>
      <c r="E59" s="182" t="s">
        <v>1112</v>
      </c>
      <c r="F59" s="182" t="str">
        <f ca="1">IF(ISERROR($V59),"",OFFSET('Smelter Look-up'!$E$4,$V59-4,0))</f>
        <v>CID002582</v>
      </c>
      <c r="G59" s="182" t="str">
        <f ca="1">IF(C59=$X$4,IF(ISERROR($V59),"Enter smelter details","RMI"),IF(ISERROR($V59),"",OFFSET('Smelter Look-up'!$F$4,$V59-4,0)))</f>
        <v>RMI</v>
      </c>
      <c r="H59" s="183" t="s">
        <v>15929</v>
      </c>
      <c r="I59" s="184" t="s">
        <v>2349</v>
      </c>
      <c r="J59" s="184" t="s">
        <v>8897</v>
      </c>
      <c r="K59" s="224"/>
      <c r="L59" s="224"/>
      <c r="M59" s="224"/>
      <c r="N59" s="224" t="s">
        <v>15930</v>
      </c>
      <c r="O59" s="224" t="s">
        <v>15931</v>
      </c>
      <c r="P59" s="185"/>
      <c r="Q59" s="225" t="s">
        <v>15808</v>
      </c>
      <c r="R59" s="182" t="str">
        <f ca="1">IF(ISERROR($V59),"",OFFSET('Smelter Look-up'!$C$4,$V59-4,0)&amp;"")</f>
        <v>REMONDIS PMR B.V.</v>
      </c>
      <c r="S59" s="181" t="str">
        <f t="shared" ca="1" si="6"/>
        <v>NL</v>
      </c>
      <c r="T59" s="181" t="str">
        <f ca="1">IF(B59="","",IF(ISERROR(MATCH($J59,SorP!$B$1:$B$6279,0)),"",INDIRECT("'SorP'!$A$"&amp;MATCH($S59&amp;$J59,SorP!C:C,0))))</f>
        <v>NL-NB</v>
      </c>
      <c r="U59" s="201"/>
      <c r="V59" s="226">
        <f>IF(C59="",NA(),IF(OR(C59="Smelter not listed",C59="Smelter not yet identified"),MATCH($B59&amp;$D59,'Smelter Look-up'!$J:$J,0),MATCH($B59&amp;$C59,'Smelter Look-up'!$J:$J,0)))</f>
        <v>219</v>
      </c>
      <c r="X59" s="227">
        <f t="shared" si="7"/>
        <v>0</v>
      </c>
      <c r="AB59" s="228" t="str">
        <f t="shared" si="8"/>
        <v>GoldREMONDIS PMR B.V.</v>
      </c>
    </row>
    <row r="60" spans="1:28" s="227" customFormat="1" ht="409.5">
      <c r="A60" s="181"/>
      <c r="B60" s="182" t="s">
        <v>1125</v>
      </c>
      <c r="C60" s="186" t="s">
        <v>2215</v>
      </c>
      <c r="D60" s="230" t="s">
        <v>2215</v>
      </c>
      <c r="E60" s="182" t="s">
        <v>1103</v>
      </c>
      <c r="F60" s="182" t="str">
        <f ca="1">IF(ISERROR($V60),"",OFFSET('Smelter Look-up'!$E$4,$V60-4,0))</f>
        <v>CID002580</v>
      </c>
      <c r="G60" s="182" t="str">
        <f ca="1">IF(C60=$X$4,IF(ISERROR($V60),"Enter smelter details","RMI"),IF(ISERROR($V60),"",OFFSET('Smelter Look-up'!$F$4,$V60-4,0)))</f>
        <v>RMI</v>
      </c>
      <c r="H60" s="183" t="s">
        <v>15932</v>
      </c>
      <c r="I60" s="184" t="s">
        <v>1713</v>
      </c>
      <c r="J60" s="184" t="s">
        <v>6470</v>
      </c>
      <c r="K60" s="224"/>
      <c r="L60" s="224"/>
      <c r="M60" s="224"/>
      <c r="N60" s="224" t="s">
        <v>15933</v>
      </c>
      <c r="O60" s="224" t="s">
        <v>15934</v>
      </c>
      <c r="P60" s="185"/>
      <c r="Q60" s="225" t="s">
        <v>15808</v>
      </c>
      <c r="R60" s="182" t="str">
        <f ca="1">IF(ISERROR($V60),"",OFFSET('Smelter Look-up'!$C$4,$V60-4,0)&amp;"")</f>
        <v>T.C.A S.p.A</v>
      </c>
      <c r="S60" s="181" t="str">
        <f t="shared" ca="1" si="6"/>
        <v>IT</v>
      </c>
      <c r="T60" s="181" t="str">
        <f ca="1">IF(B60="","",IF(ISERROR(MATCH($J60,SorP!$B$1:$B$6279,0)),"",INDIRECT("'SorP'!$A$"&amp;MATCH($S60&amp;$J60,SorP!C:C,0))))</f>
        <v>IT-52</v>
      </c>
      <c r="U60" s="201"/>
      <c r="V60" s="226">
        <f>IF(C60="",NA(),IF(OR(C60="Smelter not listed",C60="Smelter not yet identified"),MATCH($B60&amp;$D60,'Smelter Look-up'!$J:$J,0),MATCH($B60&amp;$C60,'Smelter Look-up'!$J:$J,0)))</f>
        <v>269</v>
      </c>
      <c r="X60" s="227">
        <f t="shared" si="7"/>
        <v>0</v>
      </c>
      <c r="AB60" s="228" t="str">
        <f t="shared" si="8"/>
        <v>GoldT.C.A S.p.A</v>
      </c>
    </row>
    <row r="61" spans="1:28" s="227" customFormat="1" ht="409.5">
      <c r="A61" s="181"/>
      <c r="B61" s="182" t="s">
        <v>1125</v>
      </c>
      <c r="C61" s="186" t="s">
        <v>1709</v>
      </c>
      <c r="D61" s="230" t="s">
        <v>1709</v>
      </c>
      <c r="E61" s="182" t="s">
        <v>881</v>
      </c>
      <c r="F61" s="182" t="str">
        <f ca="1">IF(ISERROR($V61),"",OFFSET('Smelter Look-up'!$E$4,$V61-4,0))</f>
        <v>CID002567</v>
      </c>
      <c r="G61" s="182" t="str">
        <f ca="1">IF(C61=$X$4,IF(ISERROR($V61),"Enter smelter details","RMI"),IF(ISERROR($V61),"",OFFSET('Smelter Look-up'!$F$4,$V61-4,0)))</f>
        <v>RMI</v>
      </c>
      <c r="H61" s="183" t="s">
        <v>15935</v>
      </c>
      <c r="I61" s="184" t="s">
        <v>1711</v>
      </c>
      <c r="J61" s="184" t="s">
        <v>1711</v>
      </c>
      <c r="K61" s="224"/>
      <c r="L61" s="224"/>
      <c r="M61" s="224"/>
      <c r="N61" s="224" t="s">
        <v>15834</v>
      </c>
      <c r="O61" s="224" t="s">
        <v>15936</v>
      </c>
      <c r="P61" s="185"/>
      <c r="Q61" s="225"/>
      <c r="R61" s="182" t="str">
        <f ca="1">IF(ISERROR($V61),"",OFFSET('Smelter Look-up'!$C$4,$V61-4,0)&amp;"")</f>
        <v>Sudan Gold Refinery</v>
      </c>
      <c r="S61" s="181" t="str">
        <f t="shared" ca="1" si="6"/>
        <v>SD</v>
      </c>
      <c r="T61" s="181" t="str">
        <f ca="1">IF(B61="","",IF(ISERROR(MATCH($J61,SorP!$B$1:$B$6279,0)),"",INDIRECT("'SorP'!$A$"&amp;MATCH($S61&amp;$J61,SorP!C:C,0))))</f>
        <v>SD-KH</v>
      </c>
      <c r="U61" s="201"/>
      <c r="V61" s="226">
        <f>IF(C61="",NA(),IF(OR(C61="Smelter not listed",C61="Smelter not yet identified"),MATCH($B61&amp;$D61,'Smelter Look-up'!$J:$J,0),MATCH($B61&amp;$C61,'Smelter Look-up'!$J:$J,0)))</f>
        <v>263</v>
      </c>
      <c r="X61" s="227">
        <f t="shared" si="7"/>
        <v>0</v>
      </c>
      <c r="AB61" s="228" t="str">
        <f t="shared" si="8"/>
        <v>GoldSudan Gold Refinery</v>
      </c>
    </row>
    <row r="62" spans="1:28" s="227" customFormat="1" ht="409.5">
      <c r="A62" s="181"/>
      <c r="B62" s="182" t="s">
        <v>1125</v>
      </c>
      <c r="C62" s="186" t="s">
        <v>1707</v>
      </c>
      <c r="D62" s="230" t="s">
        <v>1707</v>
      </c>
      <c r="E62" s="182" t="s">
        <v>1088</v>
      </c>
      <c r="F62" s="182" t="str">
        <f ca="1">IF(ISERROR($V62),"",OFFSET('Smelter Look-up'!$E$4,$V62-4,0))</f>
        <v>CID002563</v>
      </c>
      <c r="G62" s="182" t="str">
        <f ca="1">IF(C62=$X$4,IF(ISERROR($V62),"Enter smelter details","RMI"),IF(ISERROR($V62),"",OFFSET('Smelter Look-up'!$F$4,$V62-4,0)))</f>
        <v>RMI</v>
      </c>
      <c r="H62" s="183" t="s">
        <v>15809</v>
      </c>
      <c r="I62" s="184" t="s">
        <v>1704</v>
      </c>
      <c r="J62" s="184" t="s">
        <v>2573</v>
      </c>
      <c r="K62" s="224"/>
      <c r="L62" s="224"/>
      <c r="M62" s="224"/>
      <c r="N62" s="224" t="s">
        <v>15831</v>
      </c>
      <c r="O62" s="224" t="s">
        <v>15937</v>
      </c>
      <c r="P62" s="185"/>
      <c r="Q62" s="225"/>
      <c r="R62" s="182" t="str">
        <f ca="1">IF(ISERROR($V62),"",OFFSET('Smelter Look-up'!$C$4,$V62-4,0)&amp;"")</f>
        <v>Kaloti Precious Metals</v>
      </c>
      <c r="S62" s="181" t="str">
        <f t="shared" ca="1" si="6"/>
        <v>AE</v>
      </c>
      <c r="T62" s="181" t="str">
        <f ca="1">IF(B62="","",IF(ISERROR(MATCH($J62,SorP!$B$1:$B$6279,0)),"",INDIRECT("'SorP'!$A$"&amp;MATCH($S62&amp;$J62,SorP!C:C,0))))</f>
        <v>AE-DU</v>
      </c>
      <c r="U62" s="201"/>
      <c r="V62" s="226">
        <f>IF(C62="",NA(),IF(OR(C62="Smelter not listed",C62="Smelter not yet identified"),MATCH($B62&amp;$D62,'Smelter Look-up'!$J:$J,0),MATCH($B62&amp;$C62,'Smelter Look-up'!$J:$J,0)))</f>
        <v>134</v>
      </c>
      <c r="X62" s="227">
        <f t="shared" si="7"/>
        <v>0</v>
      </c>
      <c r="AB62" s="228" t="str">
        <f t="shared" si="8"/>
        <v>GoldKaloti Precious Metals</v>
      </c>
    </row>
    <row r="63" spans="1:28" s="227" customFormat="1" ht="409.5">
      <c r="A63" s="181"/>
      <c r="B63" s="182" t="s">
        <v>1125</v>
      </c>
      <c r="C63" s="186" t="s">
        <v>13790</v>
      </c>
      <c r="D63" s="230" t="s">
        <v>13790</v>
      </c>
      <c r="E63" s="182" t="s">
        <v>1088</v>
      </c>
      <c r="F63" s="182" t="str">
        <f ca="1">IF(ISERROR($V63),"",OFFSET('Smelter Look-up'!$E$4,$V63-4,0))</f>
        <v>CID002562</v>
      </c>
      <c r="G63" s="182" t="str">
        <f ca="1">IF(C63=$X$4,IF(ISERROR($V63),"Enter smelter details","RMI"),IF(ISERROR($V63),"",OFFSET('Smelter Look-up'!$F$4,$V63-4,0)))</f>
        <v>RMI</v>
      </c>
      <c r="H63" s="183" t="s">
        <v>15809</v>
      </c>
      <c r="I63" s="184" t="s">
        <v>1704</v>
      </c>
      <c r="J63" s="184" t="s">
        <v>2573</v>
      </c>
      <c r="K63" s="224"/>
      <c r="L63" s="224"/>
      <c r="M63" s="224"/>
      <c r="N63" s="224"/>
      <c r="O63" s="224" t="s">
        <v>15938</v>
      </c>
      <c r="P63" s="185"/>
      <c r="Q63" s="225" t="s">
        <v>15808</v>
      </c>
      <c r="R63" s="182" t="str">
        <f ca="1">IF(ISERROR($V63),"",OFFSET('Smelter Look-up'!$C$4,$V63-4,0)&amp;"")</f>
        <v>International Precious Metal Refiners</v>
      </c>
      <c r="S63" s="181" t="str">
        <f t="shared" ca="1" si="6"/>
        <v>AE</v>
      </c>
      <c r="T63" s="181" t="str">
        <f ca="1">IF(B63="","",IF(ISERROR(MATCH($J63,SorP!$B$1:$B$6279,0)),"",INDIRECT("'SorP'!$A$"&amp;MATCH($S63&amp;$J63,SorP!C:C,0))))</f>
        <v>AE-DU</v>
      </c>
      <c r="U63" s="201"/>
      <c r="V63" s="226">
        <f>IF(C63="",NA(),IF(OR(C63="Smelter not listed",C63="Smelter not yet identified"),MATCH($B63&amp;$D63,'Smelter Look-up'!$J:$J,0),MATCH($B63&amp;$C63,'Smelter Look-up'!$J:$J,0)))</f>
        <v>117</v>
      </c>
      <c r="X63" s="227">
        <f t="shared" si="7"/>
        <v>0</v>
      </c>
      <c r="AB63" s="228" t="str">
        <f t="shared" si="8"/>
        <v>GoldInternational Precious Metal Refiners</v>
      </c>
    </row>
    <row r="64" spans="1:28" s="227" customFormat="1" ht="409.5">
      <c r="A64" s="181"/>
      <c r="B64" s="182" t="s">
        <v>1125</v>
      </c>
      <c r="C64" s="186" t="s">
        <v>1705</v>
      </c>
      <c r="D64" s="230" t="s">
        <v>1705</v>
      </c>
      <c r="E64" s="182" t="s">
        <v>1088</v>
      </c>
      <c r="F64" s="182" t="str">
        <f ca="1">IF(ISERROR($V64),"",OFFSET('Smelter Look-up'!$E$4,$V64-4,0))</f>
        <v>CID002561</v>
      </c>
      <c r="G64" s="182" t="str">
        <f ca="1">IF(C64=$X$4,IF(ISERROR($V64),"Enter smelter details","RMI"),IF(ISERROR($V64),"",OFFSET('Smelter Look-up'!$F$4,$V64-4,0)))</f>
        <v>RMI</v>
      </c>
      <c r="H64" s="183" t="s">
        <v>15939</v>
      </c>
      <c r="I64" s="184" t="s">
        <v>1704</v>
      </c>
      <c r="J64" s="184" t="s">
        <v>2573</v>
      </c>
      <c r="K64" s="224"/>
      <c r="L64" s="224"/>
      <c r="M64" s="224"/>
      <c r="N64" s="224" t="s">
        <v>15940</v>
      </c>
      <c r="O64" s="224" t="s">
        <v>15941</v>
      </c>
      <c r="P64" s="185"/>
      <c r="Q64" s="225" t="s">
        <v>15808</v>
      </c>
      <c r="R64" s="182" t="str">
        <f ca="1">IF(ISERROR($V64),"",OFFSET('Smelter Look-up'!$C$4,$V64-4,0)&amp;"")</f>
        <v>Emirates Gold DMCC</v>
      </c>
      <c r="S64" s="181" t="str">
        <f t="shared" ca="1" si="6"/>
        <v>AE</v>
      </c>
      <c r="T64" s="181" t="str">
        <f ca="1">IF(B64="","",IF(ISERROR(MATCH($J64,SorP!$B$1:$B$6279,0)),"",INDIRECT("'SorP'!$A$"&amp;MATCH($S64&amp;$J64,SorP!C:C,0))))</f>
        <v>AE-DU</v>
      </c>
      <c r="U64" s="201"/>
      <c r="V64" s="226">
        <f>IF(C64="",NA(),IF(OR(C64="Smelter not listed",C64="Smelter not yet identified"),MATCH($B64&amp;$D64,'Smelter Look-up'!$J:$J,0),MATCH($B64&amp;$C64,'Smelter Look-up'!$J:$J,0)))</f>
        <v>80</v>
      </c>
      <c r="X64" s="227">
        <f t="shared" si="7"/>
        <v>0</v>
      </c>
      <c r="AB64" s="228" t="str">
        <f t="shared" si="8"/>
        <v>GoldEmirates Gold DMCC</v>
      </c>
    </row>
    <row r="65" spans="1:28" s="227" customFormat="1" ht="409.5">
      <c r="A65" s="181"/>
      <c r="B65" s="182" t="s">
        <v>1125</v>
      </c>
      <c r="C65" s="186" t="s">
        <v>1702</v>
      </c>
      <c r="D65" s="230" t="s">
        <v>1702</v>
      </c>
      <c r="E65" s="182" t="s">
        <v>1088</v>
      </c>
      <c r="F65" s="182" t="str">
        <f ca="1">IF(ISERROR($V65),"",OFFSET('Smelter Look-up'!$E$4,$V65-4,0))</f>
        <v>CID002560</v>
      </c>
      <c r="G65" s="182" t="str">
        <f ca="1">IF(C65=$X$4,IF(ISERROR($V65),"Enter smelter details","RMI"),IF(ISERROR($V65),"",OFFSET('Smelter Look-up'!$F$4,$V65-4,0)))</f>
        <v>RMI</v>
      </c>
      <c r="H65" s="183" t="s">
        <v>15939</v>
      </c>
      <c r="I65" s="184" t="s">
        <v>1704</v>
      </c>
      <c r="J65" s="184" t="s">
        <v>2573</v>
      </c>
      <c r="K65" s="224"/>
      <c r="L65" s="224"/>
      <c r="M65" s="224"/>
      <c r="N65" s="224" t="s">
        <v>15942</v>
      </c>
      <c r="O65" s="224" t="s">
        <v>15943</v>
      </c>
      <c r="P65" s="185"/>
      <c r="Q65" s="225" t="s">
        <v>15808</v>
      </c>
      <c r="R65" s="182" t="str">
        <f ca="1">IF(ISERROR($V65),"",OFFSET('Smelter Look-up'!$C$4,$V65-4,0)&amp;"")</f>
        <v>Al Etihad Gold Refinery DMCC</v>
      </c>
      <c r="S65" s="181" t="str">
        <f t="shared" ca="1" si="6"/>
        <v>AE</v>
      </c>
      <c r="T65" s="181" t="str">
        <f ca="1">IF(B65="","",IF(ISERROR(MATCH($J65,SorP!$B$1:$B$6279,0)),"",INDIRECT("'SorP'!$A$"&amp;MATCH($S65&amp;$J65,SorP!C:C,0))))</f>
        <v>AE-DU</v>
      </c>
      <c r="U65" s="201"/>
      <c r="V65" s="226">
        <f>IF(C65="",NA(),IF(OR(C65="Smelter not listed",C65="Smelter not yet identified"),MATCH($B65&amp;$D65,'Smelter Look-up'!$J:$J,0),MATCH($B65&amp;$C65,'Smelter Look-up'!$J:$J,0)))</f>
        <v>16</v>
      </c>
      <c r="X65" s="227">
        <f t="shared" si="7"/>
        <v>0</v>
      </c>
      <c r="AB65" s="228" t="str">
        <f t="shared" si="8"/>
        <v>GoldAl Etihad Gold Refinery DMCC</v>
      </c>
    </row>
    <row r="66" spans="1:28" s="227" customFormat="1" ht="344.25">
      <c r="A66" s="181"/>
      <c r="B66" s="182" t="s">
        <v>1125</v>
      </c>
      <c r="C66" s="186" t="s">
        <v>15075</v>
      </c>
      <c r="D66" s="230" t="s">
        <v>15075</v>
      </c>
      <c r="E66" s="182" t="s">
        <v>1096</v>
      </c>
      <c r="F66" s="182" t="str">
        <f ca="1">IF(ISERROR($V66),"",OFFSET('Smelter Look-up'!$E$4,$V66-4,0))</f>
        <v>CID002527</v>
      </c>
      <c r="G66" s="182" t="str">
        <f ca="1">IF(C66=$X$4,IF(ISERROR($V66),"Enter smelter details","RMI"),IF(ISERROR($V66),"",OFFSET('Smelter Look-up'!$F$4,$V66-4,0)))</f>
        <v>RMI</v>
      </c>
      <c r="H66" s="183" t="s">
        <v>15912</v>
      </c>
      <c r="I66" s="184" t="s">
        <v>15138</v>
      </c>
      <c r="J66" s="184" t="s">
        <v>13624</v>
      </c>
      <c r="K66" s="224"/>
      <c r="L66" s="224"/>
      <c r="M66" s="224"/>
      <c r="N66" s="224"/>
      <c r="O66" s="224" t="s">
        <v>15944</v>
      </c>
      <c r="P66" s="185"/>
      <c r="Q66" s="225"/>
      <c r="R66" s="182" t="str">
        <f ca="1">IF(ISERROR($V66),"",OFFSET('Smelter Look-up'!$C$4,$V66-4,0)&amp;"")</f>
        <v>Shenzhen Zhonghenglong Real Industry Co., Ltd.</v>
      </c>
      <c r="S66" s="181" t="str">
        <f t="shared" ca="1" si="6"/>
        <v>CN</v>
      </c>
      <c r="T66" s="181" t="str">
        <f ca="1">IF(B66="","",IF(ISERROR(MATCH($J66,SorP!$B$1:$B$6279,0)),"",INDIRECT("'SorP'!$A$"&amp;MATCH($S66&amp;$J66,SorP!C:C,0))))</f>
        <v>CN-GD</v>
      </c>
      <c r="U66" s="201"/>
      <c r="V66" s="226">
        <f>IF(C66="",NA(),IF(OR(C66="Smelter not listed",C66="Smelter not yet identified"),MATCH($B66&amp;$D66,'Smelter Look-up'!$J:$J,0),MATCH($B66&amp;$C66,'Smelter Look-up'!$J:$J,0)))</f>
        <v>249</v>
      </c>
      <c r="X66" s="227">
        <f t="shared" si="7"/>
        <v>0</v>
      </c>
      <c r="AB66" s="228" t="str">
        <f t="shared" si="8"/>
        <v>GoldShenzhen Zhonghenglong Real Industry Co., Ltd.</v>
      </c>
    </row>
    <row r="67" spans="1:28" s="227" customFormat="1" ht="395.25">
      <c r="A67" s="181"/>
      <c r="B67" s="182" t="s">
        <v>1125</v>
      </c>
      <c r="C67" s="186" t="s">
        <v>13793</v>
      </c>
      <c r="D67" s="230" t="s">
        <v>13793</v>
      </c>
      <c r="E67" s="182" t="s">
        <v>1096</v>
      </c>
      <c r="F67" s="182" t="str">
        <f ca="1">IF(ISERROR($V67),"",OFFSET('Smelter Look-up'!$E$4,$V67-4,0))</f>
        <v>CID002525</v>
      </c>
      <c r="G67" s="182" t="str">
        <f ca="1">IF(C67=$X$4,IF(ISERROR($V67),"Enter smelter details","RMI"),IF(ISERROR($V67),"",OFFSET('Smelter Look-up'!$F$4,$V67-4,0)))</f>
        <v>RMI</v>
      </c>
      <c r="H67" s="183" t="s">
        <v>15945</v>
      </c>
      <c r="I67" s="184" t="s">
        <v>1655</v>
      </c>
      <c r="J67" s="184" t="s">
        <v>13620</v>
      </c>
      <c r="K67" s="224"/>
      <c r="L67" s="224"/>
      <c r="M67" s="224"/>
      <c r="N67" s="224"/>
      <c r="O67" s="224" t="s">
        <v>15946</v>
      </c>
      <c r="P67" s="185"/>
      <c r="Q67" s="225"/>
      <c r="R67" s="182" t="str">
        <f ca="1">IF(ISERROR($V67),"",OFFSET('Smelter Look-up'!$C$4,$V67-4,0)&amp;"")</f>
        <v>Shandong Humon Smelting Co., Ltd.</v>
      </c>
      <c r="S67" s="181" t="str">
        <f t="shared" ca="1" si="6"/>
        <v>CN</v>
      </c>
      <c r="T67" s="181" t="str">
        <f ca="1">IF(B67="","",IF(ISERROR(MATCH($J67,SorP!$B$1:$B$6279,0)),"",INDIRECT("'SorP'!$A$"&amp;MATCH($S67&amp;$J67,SorP!C:C,0))))</f>
        <v>CN-SD</v>
      </c>
      <c r="U67" s="201"/>
      <c r="V67" s="226">
        <f>IF(C67="",NA(),IF(OR(C67="Smelter not listed",C67="Smelter not yet identified"),MATCH($B67&amp;$D67,'Smelter Look-up'!$J:$J,0),MATCH($B67&amp;$C67,'Smelter Look-up'!$J:$J,0)))</f>
        <v>242</v>
      </c>
      <c r="X67" s="227">
        <f t="shared" si="7"/>
        <v>0</v>
      </c>
      <c r="AB67" s="228" t="str">
        <f t="shared" si="8"/>
        <v>GoldShandong Humon Smelting Co., Ltd.</v>
      </c>
    </row>
    <row r="68" spans="1:28" s="227" customFormat="1" ht="409.5">
      <c r="A68" s="181"/>
      <c r="B68" s="182" t="s">
        <v>1125</v>
      </c>
      <c r="C68" s="186" t="s">
        <v>1388</v>
      </c>
      <c r="D68" s="230" t="s">
        <v>1388</v>
      </c>
      <c r="E68" s="182" t="s">
        <v>2431</v>
      </c>
      <c r="F68" s="182" t="str">
        <f ca="1">IF(ISERROR($V68),"",OFFSET('Smelter Look-up'!$E$4,$V68-4,0))</f>
        <v>CID002516</v>
      </c>
      <c r="G68" s="182" t="str">
        <f ca="1">IF(C68=$X$4,IF(ISERROR($V68),"Enter smelter details","RMI"),IF(ISERROR($V68),"",OFFSET('Smelter Look-up'!$F$4,$V68-4,0)))</f>
        <v>RMI</v>
      </c>
      <c r="H68" s="183" t="s">
        <v>15947</v>
      </c>
      <c r="I68" s="184" t="s">
        <v>1700</v>
      </c>
      <c r="J68" s="184" t="s">
        <v>1701</v>
      </c>
      <c r="K68" s="224"/>
      <c r="L68" s="224"/>
      <c r="M68" s="224"/>
      <c r="N68" s="224" t="s">
        <v>15948</v>
      </c>
      <c r="O68" s="224" t="s">
        <v>15949</v>
      </c>
      <c r="P68" s="185"/>
      <c r="Q68" s="225"/>
      <c r="R68" s="182" t="str">
        <f ca="1">IF(ISERROR($V68),"",OFFSET('Smelter Look-up'!$C$4,$V68-4,0)&amp;"")</f>
        <v>Singway Technology Co., Ltd.</v>
      </c>
      <c r="S68" s="181" t="str">
        <f t="shared" ca="1" si="6"/>
        <v>TW</v>
      </c>
      <c r="T68" s="181" t="str">
        <f ca="1">IF(B68="","",IF(ISERROR(MATCH($J68,SorP!$B$1:$B$6279,0)),"",INDIRECT("'SorP'!$A$"&amp;MATCH($S68&amp;$J68,SorP!C:C,0))))</f>
        <v>TW-TAO</v>
      </c>
      <c r="U68" s="201"/>
      <c r="V68" s="226">
        <f>IF(C68="",NA(),IF(OR(C68="Smelter not listed",C68="Smelter not yet identified"),MATCH($B68&amp;$D68,'Smelter Look-up'!$J:$J,0),MATCH($B68&amp;$C68,'Smelter Look-up'!$J:$J,0)))</f>
        <v>255</v>
      </c>
      <c r="X68" s="227">
        <f t="shared" si="7"/>
        <v>0</v>
      </c>
      <c r="AB68" s="228" t="str">
        <f t="shared" si="8"/>
        <v>GoldSingway Technology Co., Ltd.</v>
      </c>
    </row>
    <row r="69" spans="1:28" s="227" customFormat="1" ht="409.5">
      <c r="A69" s="181"/>
      <c r="B69" s="182" t="s">
        <v>1125</v>
      </c>
      <c r="C69" s="186" t="s">
        <v>1381</v>
      </c>
      <c r="D69" s="230" t="s">
        <v>1381</v>
      </c>
      <c r="E69" s="182" t="s">
        <v>891</v>
      </c>
      <c r="F69" s="182" t="str">
        <f ca="1">IF(ISERROR($V69),"",OFFSET('Smelter Look-up'!$E$4,$V69-4,0))</f>
        <v>CID002515</v>
      </c>
      <c r="G69" s="182" t="str">
        <f ca="1">IF(C69=$X$4,IF(ISERROR($V69),"Enter smelter details","RMI"),IF(ISERROR($V69),"",OFFSET('Smelter Look-up'!$F$4,$V69-4,0)))</f>
        <v>RMI</v>
      </c>
      <c r="H69" s="183" t="s">
        <v>15950</v>
      </c>
      <c r="I69" s="184" t="s">
        <v>1698</v>
      </c>
      <c r="J69" s="184" t="s">
        <v>1699</v>
      </c>
      <c r="K69" s="224"/>
      <c r="L69" s="224"/>
      <c r="M69" s="224"/>
      <c r="N69" s="224" t="s">
        <v>15834</v>
      </c>
      <c r="O69" s="224" t="s">
        <v>15951</v>
      </c>
      <c r="P69" s="185"/>
      <c r="Q69" s="225"/>
      <c r="R69" s="182" t="str">
        <f ca="1">IF(ISERROR($V69),"",OFFSET('Smelter Look-up'!$C$4,$V69-4,0)&amp;"")</f>
        <v>Fidelity Printers and Refiners Ltd.</v>
      </c>
      <c r="S69" s="181" t="str">
        <f t="shared" ref="S69" ca="1" si="9">IF(B69="","",IF(ISERROR(MATCH($E69,CL,0)),"Unknown",INDIRECT("'C'!$A$"&amp;MATCH($E69,CL,0)+1)))</f>
        <v>ZW</v>
      </c>
      <c r="T69" s="181" t="str">
        <f ca="1">IF(B69="","",IF(ISERROR(MATCH($J69,SorP!$B$1:$B$6279,0)),"",INDIRECT("'SorP'!$A$"&amp;MATCH($S69&amp;$J69,SorP!C:C,0))))</f>
        <v>ZW-HA</v>
      </c>
      <c r="U69" s="201"/>
      <c r="V69" s="226">
        <f>IF(C69="",NA(),IF(OR(C69="Smelter not listed",C69="Smelter not yet identified"),MATCH($B69&amp;$D69,'Smelter Look-up'!$J:$J,0),MATCH($B69&amp;$C69,'Smelter Look-up'!$J:$J,0)))</f>
        <v>82</v>
      </c>
      <c r="X69" s="227">
        <f t="shared" ref="X69" si="10">IF(AND(C69="Smelter not listed",OR(LEN(D69)=0,LEN(E69)=0)),1,0)</f>
        <v>0</v>
      </c>
      <c r="AB69" s="228" t="str">
        <f t="shared" ref="AB69" si="11">B69&amp;C69</f>
        <v>GoldFidelity Printers and Refiners Ltd.</v>
      </c>
    </row>
    <row r="70" spans="1:28" s="227" customFormat="1" ht="409.5">
      <c r="A70" s="181"/>
      <c r="B70" s="182" t="s">
        <v>1125</v>
      </c>
      <c r="C70" s="186" t="s">
        <v>12706</v>
      </c>
      <c r="D70" s="230" t="s">
        <v>12706</v>
      </c>
      <c r="E70" s="182" t="s">
        <v>878</v>
      </c>
      <c r="F70" s="182" t="str">
        <f ca="1">IF(ISERROR($V70),"",OFFSET('Smelter Look-up'!$E$4,$V70-4,0))</f>
        <v>CID002511</v>
      </c>
      <c r="G70" s="182" t="str">
        <f ca="1">IF(C70=$X$4,IF(ISERROR($V70),"Enter smelter details","RMI"),IF(ISERROR($V70),"",OFFSET('Smelter Look-up'!$F$4,$V70-4,0)))</f>
        <v>RMI</v>
      </c>
      <c r="H70" s="183" t="s">
        <v>15952</v>
      </c>
      <c r="I70" s="184" t="s">
        <v>1697</v>
      </c>
      <c r="J70" s="184" t="s">
        <v>9494</v>
      </c>
      <c r="K70" s="224"/>
      <c r="L70" s="224"/>
      <c r="M70" s="224"/>
      <c r="N70" s="224" t="s">
        <v>15953</v>
      </c>
      <c r="O70" s="224" t="s">
        <v>15954</v>
      </c>
      <c r="P70" s="185"/>
      <c r="Q70" s="225" t="s">
        <v>15808</v>
      </c>
      <c r="R70" s="182" t="str">
        <f ca="1">IF(ISERROR($V70),"",OFFSET('Smelter Look-up'!$C$4,$V70-4,0)&amp;"")</f>
        <v>KGHM Polska Miedz Spolka Akcyjna</v>
      </c>
      <c r="S70" s="181" t="str">
        <f t="shared" ref="S70:S101" ca="1" si="12">IF(B70="","",IF(ISERROR(MATCH($E70,CL,0)),"Unknown",INDIRECT("'C'!$A$"&amp;MATCH($E70,CL,0)+1)))</f>
        <v>PL</v>
      </c>
      <c r="T70" s="181" t="str">
        <f ca="1">IF(B70="","",IF(ISERROR(MATCH($J70,SorP!$B$1:$B$6279,0)),"",INDIRECT("'SorP'!$A$"&amp;MATCH($S70&amp;$J70,SorP!C:C,0))))</f>
        <v>PL-02</v>
      </c>
      <c r="U70" s="201"/>
      <c r="V70" s="226">
        <f>IF(C70="",NA(),IF(OR(C70="Smelter not listed",C70="Smelter not yet identified"),MATCH($B70&amp;$D70,'Smelter Look-up'!$J:$J,0),MATCH($B70&amp;$C70,'Smelter Look-up'!$J:$J,0)))</f>
        <v>139</v>
      </c>
      <c r="X70" s="227">
        <f t="shared" ref="X70:X101" si="13">IF(AND(C70="Smelter not listed",OR(LEN(D70)=0,LEN(E70)=0)),1,0)</f>
        <v>0</v>
      </c>
      <c r="AB70" s="228" t="str">
        <f t="shared" ref="AB70:AB101" si="14">B70&amp;C70</f>
        <v>GoldKGHM Polska Miedz Spolka Akcyjna</v>
      </c>
    </row>
    <row r="71" spans="1:28" s="227" customFormat="1" ht="409.5">
      <c r="A71" s="181"/>
      <c r="B71" s="182" t="s">
        <v>1125</v>
      </c>
      <c r="C71" s="186" t="s">
        <v>2171</v>
      </c>
      <c r="D71" s="230" t="s">
        <v>2171</v>
      </c>
      <c r="E71" s="182" t="s">
        <v>1102</v>
      </c>
      <c r="F71" s="182" t="str">
        <f ca="1">IF(ISERROR($V71),"",OFFSET('Smelter Look-up'!$E$4,$V71-4,0))</f>
        <v>CID002509</v>
      </c>
      <c r="G71" s="182" t="str">
        <f ca="1">IF(C71=$X$4,IF(ISERROR($V71),"Enter smelter details","RMI"),IF(ISERROR($V71),"",OFFSET('Smelter Look-up'!$F$4,$V71-4,0)))</f>
        <v>RMI</v>
      </c>
      <c r="H71" s="183" t="s">
        <v>15955</v>
      </c>
      <c r="I71" s="184" t="s">
        <v>1695</v>
      </c>
      <c r="J71" s="184" t="s">
        <v>15582</v>
      </c>
      <c r="K71" s="224"/>
      <c r="L71" s="224"/>
      <c r="M71" s="224"/>
      <c r="N71" s="224" t="s">
        <v>15956</v>
      </c>
      <c r="O71" s="224" t="s">
        <v>15957</v>
      </c>
      <c r="P71" s="185"/>
      <c r="Q71" s="225" t="s">
        <v>15808</v>
      </c>
      <c r="R71" s="182" t="str">
        <f ca="1">IF(ISERROR($V71),"",OFFSET('Smelter Look-up'!$C$4,$V71-4,0)&amp;"")</f>
        <v>MMTC-PAMP India Pvt., Ltd.</v>
      </c>
      <c r="S71" s="181" t="str">
        <f t="shared" ca="1" si="12"/>
        <v>IN</v>
      </c>
      <c r="T71" s="181" t="str">
        <f ca="1">IF(B71="","",IF(ISERROR(MATCH($J71,SorP!$B$1:$B$6279,0)),"",INDIRECT("'SorP'!$A$"&amp;MATCH($S71&amp;$J71,SorP!C:C,0))))</f>
        <v>IN-HR</v>
      </c>
      <c r="U71" s="201"/>
      <c r="V71" s="226">
        <f>IF(C71="",NA(),IF(OR(C71="Smelter not listed",C71="Smelter not yet identified"),MATCH($B71&amp;$D71,'Smelter Look-up'!$J:$J,0),MATCH($B71&amp;$C71,'Smelter Look-up'!$J:$J,0)))</f>
        <v>185</v>
      </c>
      <c r="X71" s="227">
        <f t="shared" si="13"/>
        <v>0</v>
      </c>
      <c r="AB71" s="228" t="str">
        <f t="shared" si="14"/>
        <v>GoldMMTC-PAMP India Pvt., Ltd.</v>
      </c>
    </row>
    <row r="72" spans="1:28" s="227" customFormat="1" ht="409.5">
      <c r="A72" s="181"/>
      <c r="B72" s="182" t="s">
        <v>1125</v>
      </c>
      <c r="C72" s="186" t="s">
        <v>146</v>
      </c>
      <c r="D72" s="230" t="s">
        <v>146</v>
      </c>
      <c r="E72" s="182" t="s">
        <v>884</v>
      </c>
      <c r="F72" s="182" t="str">
        <f ca="1">IF(ISERROR($V72),"",OFFSET('Smelter Look-up'!$E$4,$V72-4,0))</f>
        <v>CID002314</v>
      </c>
      <c r="G72" s="182" t="str">
        <f ca="1">IF(C72=$X$4,IF(ISERROR($V72),"Enter smelter details","RMI"),IF(ISERROR($V72),"",OFFSET('Smelter Look-up'!$F$4,$V72-4,0)))</f>
        <v>RMI</v>
      </c>
      <c r="H72" s="183" t="s">
        <v>15958</v>
      </c>
      <c r="I72" s="184" t="s">
        <v>12407</v>
      </c>
      <c r="J72" s="184" t="s">
        <v>11055</v>
      </c>
      <c r="K72" s="224"/>
      <c r="L72" s="224"/>
      <c r="M72" s="224"/>
      <c r="N72" s="224" t="s">
        <v>15959</v>
      </c>
      <c r="O72" s="224" t="s">
        <v>15960</v>
      </c>
      <c r="P72" s="185"/>
      <c r="Q72" s="225" t="s">
        <v>15808</v>
      </c>
      <c r="R72" s="182" t="str">
        <f ca="1">IF(ISERROR($V72),"",OFFSET('Smelter Look-up'!$C$4,$V72-4,0)&amp;"")</f>
        <v>Umicore Precious Metals Thailand</v>
      </c>
      <c r="S72" s="181" t="str">
        <f t="shared" ca="1" si="12"/>
        <v>TH</v>
      </c>
      <c r="T72" s="181" t="str">
        <f ca="1">IF(B72="","",IF(ISERROR(MATCH($J72,SorP!$B$1:$B$6279,0)),"",INDIRECT("'SorP'!$A$"&amp;MATCH($S72&amp;$J72,SorP!C:C,0))))</f>
        <v>TH-10</v>
      </c>
      <c r="U72" s="201"/>
      <c r="V72" s="226">
        <f>IF(C72="",NA(),IF(OR(C72="Smelter not listed",C72="Smelter not yet identified"),MATCH($B72&amp;$D72,'Smelter Look-up'!$J:$J,0),MATCH($B72&amp;$C72,'Smelter Look-up'!$J:$J,0)))</f>
        <v>292</v>
      </c>
      <c r="X72" s="227">
        <f t="shared" si="13"/>
        <v>0</v>
      </c>
      <c r="AB72" s="228" t="str">
        <f t="shared" si="14"/>
        <v>GoldUmicore Precious Metals Thailand</v>
      </c>
    </row>
    <row r="73" spans="1:28" s="227" customFormat="1" ht="409.5">
      <c r="A73" s="181"/>
      <c r="B73" s="182" t="s">
        <v>1125</v>
      </c>
      <c r="C73" s="186" t="s">
        <v>674</v>
      </c>
      <c r="D73" s="230" t="s">
        <v>674</v>
      </c>
      <c r="E73" s="182" t="s">
        <v>1096</v>
      </c>
      <c r="F73" s="182" t="str">
        <f ca="1">IF(ISERROR($V73),"",OFFSET('Smelter Look-up'!$E$4,$V73-4,0))</f>
        <v>CID002312</v>
      </c>
      <c r="G73" s="182" t="str">
        <f ca="1">IF(C73=$X$4,IF(ISERROR($V73),"Enter smelter details","RMI"),IF(ISERROR($V73),"",OFFSET('Smelter Look-up'!$F$4,$V73-4,0)))</f>
        <v>RMI</v>
      </c>
      <c r="H73" s="183" t="s">
        <v>15961</v>
      </c>
      <c r="I73" s="184" t="s">
        <v>1691</v>
      </c>
      <c r="J73" s="184" t="s">
        <v>13624</v>
      </c>
      <c r="K73" s="224"/>
      <c r="L73" s="224"/>
      <c r="M73" s="224"/>
      <c r="N73" s="224" t="s">
        <v>15887</v>
      </c>
      <c r="O73" s="224" t="s">
        <v>15962</v>
      </c>
      <c r="P73" s="185"/>
      <c r="Q73" s="225"/>
      <c r="R73" s="182" t="str">
        <f ca="1">IF(ISERROR($V73),"",OFFSET('Smelter Look-up'!$C$4,$V73-4,0)&amp;"")</f>
        <v>Guangdong Jinding Gold Limited</v>
      </c>
      <c r="S73" s="181" t="str">
        <f t="shared" ca="1" si="12"/>
        <v>CN</v>
      </c>
      <c r="T73" s="181" t="str">
        <f ca="1">IF(B73="","",IF(ISERROR(MATCH($J73,SorP!$B$1:$B$6279,0)),"",INDIRECT("'SorP'!$A$"&amp;MATCH($S73&amp;$J73,SorP!C:C,0))))</f>
        <v>CN-GD</v>
      </c>
      <c r="U73" s="201"/>
      <c r="V73" s="226">
        <f>IF(C73="",NA(),IF(OR(C73="Smelter not listed",C73="Smelter not yet identified"),MATCH($B73&amp;$D73,'Smelter Look-up'!$J:$J,0),MATCH($B73&amp;$C73,'Smelter Look-up'!$J:$J,0)))</f>
        <v>96</v>
      </c>
      <c r="X73" s="227">
        <f t="shared" si="13"/>
        <v>0</v>
      </c>
      <c r="AB73" s="228" t="str">
        <f t="shared" si="14"/>
        <v>GoldGuangdong Jinding Gold Limited</v>
      </c>
    </row>
    <row r="74" spans="1:28" s="227" customFormat="1" ht="409.5">
      <c r="A74" s="181"/>
      <c r="B74" s="182" t="s">
        <v>1125</v>
      </c>
      <c r="C74" s="186" t="s">
        <v>15963</v>
      </c>
      <c r="D74" s="230" t="s">
        <v>15963</v>
      </c>
      <c r="E74" s="182" t="s">
        <v>13497</v>
      </c>
      <c r="F74" s="182" t="str">
        <f ca="1">IF(ISERROR($V74),"",OFFSET('Smelter Look-up'!$E$4,$V74-4,0))</f>
        <v>CID002290</v>
      </c>
      <c r="G74" s="182" t="str">
        <f ca="1">IF(C74=$X$4,IF(ISERROR($V74),"Enter smelter details","RMI"),IF(ISERROR($V74),"",OFFSET('Smelter Look-up'!$F$4,$V74-4,0)))</f>
        <v>RMI</v>
      </c>
      <c r="H74" s="183" t="s">
        <v>15964</v>
      </c>
      <c r="I74" s="184" t="s">
        <v>2319</v>
      </c>
      <c r="J74" s="184" t="s">
        <v>4151</v>
      </c>
      <c r="K74" s="224"/>
      <c r="L74" s="224"/>
      <c r="M74" s="224"/>
      <c r="N74" s="224" t="s">
        <v>15965</v>
      </c>
      <c r="O74" s="224" t="s">
        <v>15966</v>
      </c>
      <c r="P74" s="185"/>
      <c r="Q74" s="225" t="s">
        <v>15808</v>
      </c>
      <c r="R74" s="182" t="str">
        <f ca="1">IF(ISERROR($V74),"",OFFSET('Smelter Look-up'!$C$4,$V74-4,0)&amp;"")</f>
        <v>SAFINA A.S.</v>
      </c>
      <c r="S74" s="181" t="str">
        <f t="shared" ca="1" si="12"/>
        <v>CZ</v>
      </c>
      <c r="T74" s="181" t="str">
        <f ca="1">IF(B74="","",IF(ISERROR(MATCH($J74,SorP!$B$1:$B$6279,0)),"",INDIRECT("'SorP'!$A$"&amp;MATCH($S74&amp;$J74,SorP!C:C,0))))</f>
        <v>CZ-20A</v>
      </c>
      <c r="U74" s="201"/>
      <c r="V74" s="226">
        <f>IF(C74="",NA(),IF(OR(C74="Smelter not listed",C74="Smelter not yet identified"),MATCH($B74&amp;$D74,'Smelter Look-up'!$J:$J,0),MATCH($B74&amp;$C74,'Smelter Look-up'!$J:$J,0)))</f>
        <v>224</v>
      </c>
      <c r="X74" s="227">
        <f t="shared" si="13"/>
        <v>0</v>
      </c>
      <c r="AB74" s="228" t="str">
        <f t="shared" si="14"/>
        <v>GoldSafina a.s.</v>
      </c>
    </row>
    <row r="75" spans="1:28" s="227" customFormat="1" ht="409.5">
      <c r="A75" s="181"/>
      <c r="B75" s="182" t="s">
        <v>1125</v>
      </c>
      <c r="C75" s="186" t="s">
        <v>2207</v>
      </c>
      <c r="D75" s="230" t="s">
        <v>2207</v>
      </c>
      <c r="E75" s="182" t="s">
        <v>1113</v>
      </c>
      <c r="F75" s="182" t="str">
        <f ca="1">IF(ISERROR($V75),"",OFFSET('Smelter Look-up'!$E$4,$V75-4,0))</f>
        <v>CID002282</v>
      </c>
      <c r="G75" s="182" t="str">
        <f ca="1">IF(C75=$X$4,IF(ISERROR($V75),"Enter smelter details","RMI"),IF(ISERROR($V75),"",OFFSET('Smelter Look-up'!$F$4,$V75-4,0)))</f>
        <v>RMI</v>
      </c>
      <c r="H75" s="183" t="s">
        <v>15967</v>
      </c>
      <c r="I75" s="184" t="s">
        <v>2312</v>
      </c>
      <c r="J75" s="184" t="s">
        <v>2209</v>
      </c>
      <c r="K75" s="224"/>
      <c r="L75" s="224"/>
      <c r="M75" s="224"/>
      <c r="N75" s="224" t="s">
        <v>15887</v>
      </c>
      <c r="O75" s="224" t="s">
        <v>15968</v>
      </c>
      <c r="P75" s="185"/>
      <c r="Q75" s="225"/>
      <c r="R75" s="182" t="str">
        <f ca="1">IF(ISERROR($V75),"",OFFSET('Smelter Look-up'!$C$4,$V75-4,0)&amp;"")</f>
        <v>Morris and Watson</v>
      </c>
      <c r="S75" s="181" t="str">
        <f t="shared" ca="1" si="12"/>
        <v>NZ</v>
      </c>
      <c r="T75" s="181" t="str">
        <f ca="1">IF(B75="","",IF(ISERROR(MATCH($J75,SorP!$B$1:$B$6279,0)),"",INDIRECT("'SorP'!$A$"&amp;MATCH($S75&amp;$J75,SorP!C:C,0))))</f>
        <v>NZ-AUK</v>
      </c>
      <c r="U75" s="201"/>
      <c r="V75" s="226">
        <f>IF(C75="",NA(),IF(OR(C75="Smelter not listed",C75="Smelter not yet identified"),MATCH($B75&amp;$D75,'Smelter Look-up'!$J:$J,0),MATCH($B75&amp;$C75,'Smelter Look-up'!$J:$J,0)))</f>
        <v>187</v>
      </c>
      <c r="X75" s="227">
        <f t="shared" si="13"/>
        <v>0</v>
      </c>
      <c r="AB75" s="228" t="str">
        <f t="shared" si="14"/>
        <v>GoldMorris and Watson</v>
      </c>
    </row>
    <row r="76" spans="1:28" s="227" customFormat="1" ht="409.5">
      <c r="A76" s="181"/>
      <c r="B76" s="182" t="s">
        <v>1125</v>
      </c>
      <c r="C76" s="186" t="s">
        <v>2496</v>
      </c>
      <c r="D76" s="230" t="s">
        <v>2496</v>
      </c>
      <c r="E76" s="182" t="s">
        <v>1096</v>
      </c>
      <c r="F76" s="182" t="str">
        <f ca="1">IF(ISERROR($V76),"",OFFSET('Smelter Look-up'!$E$4,$V76-4,0))</f>
        <v>CID002243</v>
      </c>
      <c r="G76" s="182" t="str">
        <f ca="1">IF(C76=$X$4,IF(ISERROR($V76),"Enter smelter details","RMI"),IF(ISERROR($V76),"",OFFSET('Smelter Look-up'!$F$4,$V76-4,0)))</f>
        <v>RMI</v>
      </c>
      <c r="H76" s="183" t="s">
        <v>15969</v>
      </c>
      <c r="I76" s="184" t="s">
        <v>1689</v>
      </c>
      <c r="J76" s="184" t="s">
        <v>13618</v>
      </c>
      <c r="K76" s="224"/>
      <c r="L76" s="224"/>
      <c r="M76" s="224"/>
      <c r="N76" s="224" t="s">
        <v>15970</v>
      </c>
      <c r="O76" s="224" t="s">
        <v>15971</v>
      </c>
      <c r="P76" s="185"/>
      <c r="Q76" s="225" t="s">
        <v>15808</v>
      </c>
      <c r="R76" s="182" t="str">
        <f ca="1">IF(ISERROR($V76),"",OFFSET('Smelter Look-up'!$C$4,$V76-4,0)&amp;"")</f>
        <v>Gold Refinery of Zijin Mining Group Co., Ltd.</v>
      </c>
      <c r="S76" s="181" t="str">
        <f t="shared" ca="1" si="12"/>
        <v>CN</v>
      </c>
      <c r="T76" s="181" t="str">
        <f ca="1">IF(B76="","",IF(ISERROR(MATCH($J76,SorP!$B$1:$B$6279,0)),"",INDIRECT("'SorP'!$A$"&amp;MATCH($S76&amp;$J76,SorP!C:C,0))))</f>
        <v>CN-FJ</v>
      </c>
      <c r="U76" s="201"/>
      <c r="V76" s="226">
        <f>IF(C76="",NA(),IF(OR(C76="Smelter not listed",C76="Smelter not yet identified"),MATCH($B76&amp;$D76,'Smelter Look-up'!$J:$J,0),MATCH($B76&amp;$C76,'Smelter Look-up'!$J:$J,0)))</f>
        <v>92</v>
      </c>
      <c r="X76" s="227">
        <f t="shared" si="13"/>
        <v>0</v>
      </c>
      <c r="AB76" s="228" t="str">
        <f t="shared" si="14"/>
        <v>GoldGold Refinery of Zijin Mining Group Co., Ltd.</v>
      </c>
    </row>
    <row r="77" spans="1:28" s="227" customFormat="1" ht="409.5">
      <c r="A77" s="181"/>
      <c r="B77" s="182" t="s">
        <v>1125</v>
      </c>
      <c r="C77" s="186" t="s">
        <v>1320</v>
      </c>
      <c r="D77" s="230" t="s">
        <v>1320</v>
      </c>
      <c r="E77" s="182" t="s">
        <v>1096</v>
      </c>
      <c r="F77" s="182" t="str">
        <f ca="1">IF(ISERROR($V77),"",OFFSET('Smelter Look-up'!$E$4,$V77-4,0))</f>
        <v>CID002224</v>
      </c>
      <c r="G77" s="182" t="str">
        <f ca="1">IF(C77=$X$4,IF(ISERROR($V77),"Enter smelter details","RMI"),IF(ISERROR($V77),"",OFFSET('Smelter Look-up'!$F$4,$V77-4,0)))</f>
        <v>RMI</v>
      </c>
      <c r="H77" s="183" t="s">
        <v>15972</v>
      </c>
      <c r="I77" s="184" t="s">
        <v>1686</v>
      </c>
      <c r="J77" s="184" t="s">
        <v>13621</v>
      </c>
      <c r="K77" s="224"/>
      <c r="L77" s="224"/>
      <c r="M77" s="224"/>
      <c r="N77" s="224" t="s">
        <v>15973</v>
      </c>
      <c r="O77" s="224" t="s">
        <v>15974</v>
      </c>
      <c r="P77" s="185"/>
      <c r="Q77" s="225" t="s">
        <v>15808</v>
      </c>
      <c r="R77" s="182" t="str">
        <f ca="1">IF(ISERROR($V77),"",OFFSET('Smelter Look-up'!$C$4,$V77-4,0)&amp;"")</f>
        <v>Zhongyuan Gold Smelter of Zhongjin Gold Corporation</v>
      </c>
      <c r="S77" s="181" t="str">
        <f t="shared" ca="1" si="12"/>
        <v>CN</v>
      </c>
      <c r="T77" s="181" t="str">
        <f ca="1">IF(B77="","",IF(ISERROR(MATCH($J77,SorP!$B$1:$B$6279,0)),"",INDIRECT("'SorP'!$A$"&amp;MATCH($S77&amp;$J77,SorP!C:C,0))))</f>
        <v>CN-HA</v>
      </c>
      <c r="U77" s="201"/>
      <c r="V77" s="226">
        <f>IF(C77="",NA(),IF(OR(C77="Smelter not listed",C77="Smelter not yet identified"),MATCH($B77&amp;$D77,'Smelter Look-up'!$J:$J,0),MATCH($B77&amp;$C77,'Smelter Look-up'!$J:$J,0)))</f>
        <v>316</v>
      </c>
      <c r="X77" s="227">
        <f t="shared" si="13"/>
        <v>0</v>
      </c>
      <c r="AB77" s="228" t="str">
        <f t="shared" si="14"/>
        <v>GoldZhongyuan Gold Smelter of Zhongjin Gold Corporation</v>
      </c>
    </row>
    <row r="78" spans="1:28" s="227" customFormat="1" ht="409.5">
      <c r="A78" s="181"/>
      <c r="B78" s="182" t="s">
        <v>1125</v>
      </c>
      <c r="C78" s="186" t="s">
        <v>2165</v>
      </c>
      <c r="D78" s="230" t="s">
        <v>2165</v>
      </c>
      <c r="E78" s="182" t="s">
        <v>1104</v>
      </c>
      <c r="F78" s="182" t="str">
        <f ca="1">IF(ISERROR($V78),"",OFFSET('Smelter Look-up'!$E$4,$V78-4,0))</f>
        <v>CID002129</v>
      </c>
      <c r="G78" s="182" t="str">
        <f ca="1">IF(C78=$X$4,IF(ISERROR($V78),"Enter smelter details","RMI"),IF(ISERROR($V78),"",OFFSET('Smelter Look-up'!$F$4,$V78-4,0)))</f>
        <v>RMI</v>
      </c>
      <c r="H78" s="183" t="s">
        <v>15975</v>
      </c>
      <c r="I78" s="184" t="s">
        <v>1685</v>
      </c>
      <c r="J78" s="184" t="s">
        <v>1664</v>
      </c>
      <c r="K78" s="224"/>
      <c r="L78" s="224"/>
      <c r="M78" s="224"/>
      <c r="N78" s="224" t="s">
        <v>15976</v>
      </c>
      <c r="O78" s="224" t="s">
        <v>15977</v>
      </c>
      <c r="P78" s="185"/>
      <c r="Q78" s="225" t="s">
        <v>15808</v>
      </c>
      <c r="R78" s="182" t="str">
        <f ca="1">IF(ISERROR($V78),"",OFFSET('Smelter Look-up'!$C$4,$V78-4,0)&amp;"")</f>
        <v>Yokohama Metal Co., Ltd.</v>
      </c>
      <c r="S78" s="181" t="str">
        <f t="shared" ca="1" si="12"/>
        <v>JP</v>
      </c>
      <c r="T78" s="181" t="str">
        <f ca="1">IF(B78="","",IF(ISERROR(MATCH($J78,SorP!$B$1:$B$6279,0)),"",INDIRECT("'SorP'!$A$"&amp;MATCH($S78&amp;$J78,SorP!C:C,0))))</f>
        <v>JP-14</v>
      </c>
      <c r="U78" s="201"/>
      <c r="V78" s="226">
        <f>IF(C78="",NA(),IF(OR(C78="Smelter not listed",C78="Smelter not yet identified"),MATCH($B78&amp;$D78,'Smelter Look-up'!$J:$J,0),MATCH($B78&amp;$C78,'Smelter Look-up'!$J:$J,0)))</f>
        <v>306</v>
      </c>
      <c r="X78" s="227">
        <f t="shared" si="13"/>
        <v>0</v>
      </c>
      <c r="AB78" s="228" t="str">
        <f t="shared" si="14"/>
        <v>GoldYokohama Metal Co., Ltd.</v>
      </c>
    </row>
    <row r="79" spans="1:28" s="227" customFormat="1" ht="409.5">
      <c r="A79" s="181"/>
      <c r="B79" s="182" t="s">
        <v>1125</v>
      </c>
      <c r="C79" s="186" t="s">
        <v>12926</v>
      </c>
      <c r="D79" s="230" t="s">
        <v>12926</v>
      </c>
      <c r="E79" s="182" t="s">
        <v>1104</v>
      </c>
      <c r="F79" s="182" t="str">
        <f ca="1">IF(ISERROR($V79),"",OFFSET('Smelter Look-up'!$E$4,$V79-4,0))</f>
        <v>CID002100</v>
      </c>
      <c r="G79" s="182" t="str">
        <f ca="1">IF(C79=$X$4,IF(ISERROR($V79),"Enter smelter details","RMI"),IF(ISERROR($V79),"",OFFSET('Smelter Look-up'!$F$4,$V79-4,0)))</f>
        <v>RMI</v>
      </c>
      <c r="H79" s="183" t="s">
        <v>15978</v>
      </c>
      <c r="I79" s="184" t="s">
        <v>12941</v>
      </c>
      <c r="J79" s="184" t="s">
        <v>6627</v>
      </c>
      <c r="K79" s="224"/>
      <c r="L79" s="224"/>
      <c r="M79" s="224"/>
      <c r="N79" s="224" t="s">
        <v>15979</v>
      </c>
      <c r="O79" s="224" t="s">
        <v>15980</v>
      </c>
      <c r="P79" s="185"/>
      <c r="Q79" s="225" t="s">
        <v>15808</v>
      </c>
      <c r="R79" s="182" t="str">
        <f ca="1">IF(ISERROR($V79),"",OFFSET('Smelter Look-up'!$C$4,$V79-4,0)&amp;"")</f>
        <v>Yamakin Co., Ltd.</v>
      </c>
      <c r="S79" s="181" t="str">
        <f t="shared" ca="1" si="12"/>
        <v>JP</v>
      </c>
      <c r="T79" s="181" t="str">
        <f ca="1">IF(B79="","",IF(ISERROR(MATCH($J79,SorP!$B$1:$B$6279,0)),"",INDIRECT("'SorP'!$A$"&amp;MATCH($S79&amp;$J79,SorP!C:C,0))))</f>
        <v>JP-39</v>
      </c>
      <c r="U79" s="201"/>
      <c r="V79" s="226">
        <f>IF(C79="",NA(),IF(OR(C79="Smelter not listed",C79="Smelter not yet identified"),MATCH($B79&amp;$D79,'Smelter Look-up'!$J:$J,0),MATCH($B79&amp;$C79,'Smelter Look-up'!$J:$J,0)))</f>
        <v>301</v>
      </c>
      <c r="X79" s="227">
        <f t="shared" si="13"/>
        <v>0</v>
      </c>
      <c r="AB79" s="228" t="str">
        <f t="shared" si="14"/>
        <v>GoldYamakin Co., Ltd.</v>
      </c>
    </row>
    <row r="80" spans="1:28" s="227" customFormat="1" ht="409.5">
      <c r="A80" s="181"/>
      <c r="B80" s="182" t="s">
        <v>1125</v>
      </c>
      <c r="C80" s="186" t="s">
        <v>2488</v>
      </c>
      <c r="D80" s="230" t="s">
        <v>2488</v>
      </c>
      <c r="E80" s="182" t="s">
        <v>1089</v>
      </c>
      <c r="F80" s="182" t="str">
        <f ca="1">IF(ISERROR($V80),"",OFFSET('Smelter Look-up'!$E$4,$V80-4,0))</f>
        <v>CID002030</v>
      </c>
      <c r="G80" s="182" t="str">
        <f ca="1">IF(C80=$X$4,IF(ISERROR($V80),"Enter smelter details","RMI"),IF(ISERROR($V80),"",OFFSET('Smelter Look-up'!$F$4,$V80-4,0)))</f>
        <v>RMI</v>
      </c>
      <c r="H80" s="183" t="s">
        <v>15981</v>
      </c>
      <c r="I80" s="184" t="s">
        <v>1679</v>
      </c>
      <c r="J80" s="184" t="s">
        <v>1680</v>
      </c>
      <c r="K80" s="224"/>
      <c r="L80" s="224"/>
      <c r="M80" s="224"/>
      <c r="N80" s="224" t="s">
        <v>15982</v>
      </c>
      <c r="O80" s="224" t="s">
        <v>15983</v>
      </c>
      <c r="P80" s="185"/>
      <c r="Q80" s="225" t="s">
        <v>15808</v>
      </c>
      <c r="R80" s="182" t="str">
        <f ca="1">IF(ISERROR($V80),"",OFFSET('Smelter Look-up'!$C$4,$V80-4,0)&amp;"")</f>
        <v>Western Australian Mint (T/a The Perth Mint)</v>
      </c>
      <c r="S80" s="181" t="str">
        <f t="shared" ca="1" si="12"/>
        <v>AU</v>
      </c>
      <c r="T80" s="181" t="str">
        <f ca="1">IF(B80="","",IF(ISERROR(MATCH($J80,SorP!$B$1:$B$6279,0)),"",INDIRECT("'SorP'!$A$"&amp;MATCH($S80&amp;$J80,SorP!C:C,0))))</f>
        <v>AU-WA</v>
      </c>
      <c r="U80" s="201"/>
      <c r="V80" s="226">
        <f>IF(C80="",NA(),IF(OR(C80="Smelter not listed",C80="Smelter not yet identified"),MATCH($B80&amp;$D80,'Smelter Look-up'!$J:$J,0),MATCH($B80&amp;$C80,'Smelter Look-up'!$J:$J,0)))</f>
        <v>297</v>
      </c>
      <c r="X80" s="227">
        <f t="shared" si="13"/>
        <v>0</v>
      </c>
      <c r="AB80" s="228" t="str">
        <f t="shared" si="14"/>
        <v>GoldWestern Australian Mint (T/a The Perth Mint)</v>
      </c>
    </row>
    <row r="81" spans="1:28" s="227" customFormat="1" ht="409.5">
      <c r="A81" s="181"/>
      <c r="B81" s="182" t="s">
        <v>1125</v>
      </c>
      <c r="C81" s="186" t="s">
        <v>2333</v>
      </c>
      <c r="D81" s="230" t="s">
        <v>2333</v>
      </c>
      <c r="E81" s="182" t="s">
        <v>1094</v>
      </c>
      <c r="F81" s="182" t="str">
        <f ca="1">IF(ISERROR($V81),"",OFFSET('Smelter Look-up'!$E$4,$V81-4,0))</f>
        <v>CID002003</v>
      </c>
      <c r="G81" s="182" t="str">
        <f ca="1">IF(C81=$X$4,IF(ISERROR($V81),"Enter smelter details","RMI"),IF(ISERROR($V81),"",OFFSET('Smelter Look-up'!$F$4,$V81-4,0)))</f>
        <v>RMI</v>
      </c>
      <c r="H81" s="183" t="s">
        <v>15984</v>
      </c>
      <c r="I81" s="184" t="s">
        <v>1678</v>
      </c>
      <c r="J81" s="184" t="s">
        <v>1549</v>
      </c>
      <c r="K81" s="224"/>
      <c r="L81" s="224"/>
      <c r="M81" s="224"/>
      <c r="N81" s="224" t="s">
        <v>15985</v>
      </c>
      <c r="O81" s="224" t="s">
        <v>15986</v>
      </c>
      <c r="P81" s="185"/>
      <c r="Q81" s="225" t="s">
        <v>15808</v>
      </c>
      <c r="R81" s="182" t="str">
        <f ca="1">IF(ISERROR($V81),"",OFFSET('Smelter Look-up'!$C$4,$V81-4,0)&amp;"")</f>
        <v>Valcambi S.A.</v>
      </c>
      <c r="S81" s="181" t="str">
        <f t="shared" ca="1" si="12"/>
        <v>CH</v>
      </c>
      <c r="T81" s="181" t="str">
        <f ca="1">IF(B81="","",IF(ISERROR(MATCH($J81,SorP!$B$1:$B$6279,0)),"",INDIRECT("'SorP'!$A$"&amp;MATCH($S81&amp;$J81,SorP!C:C,0))))</f>
        <v>CH-TI</v>
      </c>
      <c r="U81" s="201"/>
      <c r="V81" s="226">
        <f>IF(C81="",NA(),IF(OR(C81="Smelter not listed",C81="Smelter not yet identified"),MATCH($B81&amp;$D81,'Smelter Look-up'!$J:$J,0),MATCH($B81&amp;$C81,'Smelter Look-up'!$J:$J,0)))</f>
        <v>295</v>
      </c>
      <c r="X81" s="227">
        <f t="shared" si="13"/>
        <v>0</v>
      </c>
      <c r="AB81" s="228" t="str">
        <f t="shared" si="14"/>
        <v>GoldValcambi S.A.</v>
      </c>
    </row>
    <row r="82" spans="1:28" s="227" customFormat="1" ht="409.5">
      <c r="A82" s="181"/>
      <c r="B82" s="182" t="s">
        <v>1125</v>
      </c>
      <c r="C82" s="186" t="s">
        <v>816</v>
      </c>
      <c r="D82" s="230" t="s">
        <v>816</v>
      </c>
      <c r="E82" s="182" t="s">
        <v>2432</v>
      </c>
      <c r="F82" s="182" t="str">
        <f ca="1">IF(ISERROR($V82),"",OFFSET('Smelter Look-up'!$E$4,$V82-4,0))</f>
        <v>CID001993</v>
      </c>
      <c r="G82" s="182" t="str">
        <f ca="1">IF(C82=$X$4,IF(ISERROR($V82),"Enter smelter details","RMI"),IF(ISERROR($V82),"",OFFSET('Smelter Look-up'!$F$4,$V82-4,0)))</f>
        <v>RMI</v>
      </c>
      <c r="H82" s="183" t="s">
        <v>15987</v>
      </c>
      <c r="I82" s="184" t="s">
        <v>1677</v>
      </c>
      <c r="J82" s="184" t="s">
        <v>1617</v>
      </c>
      <c r="K82" s="224"/>
      <c r="L82" s="224"/>
      <c r="M82" s="224"/>
      <c r="N82" s="224" t="s">
        <v>15988</v>
      </c>
      <c r="O82" s="224" t="s">
        <v>15989</v>
      </c>
      <c r="P82" s="185"/>
      <c r="Q82" s="225" t="s">
        <v>15808</v>
      </c>
      <c r="R82" s="182" t="str">
        <f ca="1">IF(ISERROR($V82),"",OFFSET('Smelter Look-up'!$C$4,$V82-4,0)&amp;"")</f>
        <v>United Precious Metal Refining, Inc.</v>
      </c>
      <c r="S82" s="181" t="str">
        <f t="shared" ca="1" si="12"/>
        <v>US</v>
      </c>
      <c r="T82" s="181" t="str">
        <f ca="1">IF(B82="","",IF(ISERROR(MATCH($J82,SorP!$B$1:$B$6279,0)),"",INDIRECT("'SorP'!$A$"&amp;MATCH($S82&amp;$J82,SorP!C:C,0))))</f>
        <v>US-NY</v>
      </c>
      <c r="U82" s="201"/>
      <c r="V82" s="226">
        <f>IF(C82="",NA(),IF(OR(C82="Smelter not listed",C82="Smelter not yet identified"),MATCH($B82&amp;$D82,'Smelter Look-up'!$J:$J,0),MATCH($B82&amp;$C82,'Smelter Look-up'!$J:$J,0)))</f>
        <v>294</v>
      </c>
      <c r="X82" s="227">
        <f t="shared" si="13"/>
        <v>0</v>
      </c>
      <c r="AB82" s="228" t="str">
        <f t="shared" si="14"/>
        <v>GoldUnited Precious Metal Refining, Inc.</v>
      </c>
    </row>
    <row r="83" spans="1:28" s="227" customFormat="1" ht="409.5">
      <c r="A83" s="181"/>
      <c r="B83" s="182" t="s">
        <v>1125</v>
      </c>
      <c r="C83" s="186" t="s">
        <v>2331</v>
      </c>
      <c r="D83" s="230" t="s">
        <v>2331</v>
      </c>
      <c r="E83" s="182" t="s">
        <v>1091</v>
      </c>
      <c r="F83" s="182" t="str">
        <f ca="1">IF(ISERROR($V83),"",OFFSET('Smelter Look-up'!$E$4,$V83-4,0))</f>
        <v>CID001980</v>
      </c>
      <c r="G83" s="182" t="str">
        <f ca="1">IF(C83=$X$4,IF(ISERROR($V83),"Enter smelter details","RMI"),IF(ISERROR($V83),"",OFFSET('Smelter Look-up'!$F$4,$V83-4,0)))</f>
        <v>RMI</v>
      </c>
      <c r="H83" s="183" t="s">
        <v>15990</v>
      </c>
      <c r="I83" s="184" t="s">
        <v>1675</v>
      </c>
      <c r="J83" s="184" t="s">
        <v>3153</v>
      </c>
      <c r="K83" s="224"/>
      <c r="L83" s="224"/>
      <c r="M83" s="224"/>
      <c r="N83" s="224" t="s">
        <v>15991</v>
      </c>
      <c r="O83" s="224" t="s">
        <v>15992</v>
      </c>
      <c r="P83" s="185"/>
      <c r="Q83" s="225" t="s">
        <v>15808</v>
      </c>
      <c r="R83" s="182" t="str">
        <f ca="1">IF(ISERROR($V83),"",OFFSET('Smelter Look-up'!$C$4,$V83-4,0)&amp;"")</f>
        <v>Umicore S.A. Business Unit Precious Metals Refining</v>
      </c>
      <c r="S83" s="181" t="str">
        <f t="shared" ca="1" si="12"/>
        <v>BE</v>
      </c>
      <c r="T83" s="181" t="str">
        <f ca="1">IF(B83="","",IF(ISERROR(MATCH($J83,SorP!$B$1:$B$6279,0)),"",INDIRECT("'SorP'!$A$"&amp;MATCH($S83&amp;$J83,SorP!C:C,0))))</f>
        <v>BE-VAN</v>
      </c>
      <c r="U83" s="201"/>
      <c r="V83" s="226">
        <f>IF(C83="",NA(),IF(OR(C83="Smelter not listed",C83="Smelter not yet identified"),MATCH($B83&amp;$D83,'Smelter Look-up'!$J:$J,0),MATCH($B83&amp;$C83,'Smelter Look-up'!$J:$J,0)))</f>
        <v>293</v>
      </c>
      <c r="X83" s="227">
        <f t="shared" si="13"/>
        <v>0</v>
      </c>
      <c r="AB83" s="228" t="str">
        <f t="shared" si="14"/>
        <v>GoldUmicore S.A. Business Unit Precious Metals Refining</v>
      </c>
    </row>
    <row r="84" spans="1:28" s="227" customFormat="1" ht="409.5">
      <c r="A84" s="181"/>
      <c r="B84" s="182" t="s">
        <v>1125</v>
      </c>
      <c r="C84" s="186" t="s">
        <v>610</v>
      </c>
      <c r="D84" s="230" t="s">
        <v>610</v>
      </c>
      <c r="E84" s="182" t="s">
        <v>1107</v>
      </c>
      <c r="F84" s="182" t="str">
        <f ca="1">IF(ISERROR($V84),"",OFFSET('Smelter Look-up'!$E$4,$V84-4,0))</f>
        <v>CID001955</v>
      </c>
      <c r="G84" s="182" t="str">
        <f ca="1">IF(C84=$X$4,IF(ISERROR($V84),"Enter smelter details","RMI"),IF(ISERROR($V84),"",OFFSET('Smelter Look-up'!$F$4,$V84-4,0)))</f>
        <v>RMI</v>
      </c>
      <c r="H84" s="183" t="s">
        <v>15993</v>
      </c>
      <c r="I84" s="184" t="s">
        <v>1673</v>
      </c>
      <c r="J84" s="184" t="s">
        <v>12869</v>
      </c>
      <c r="K84" s="224"/>
      <c r="L84" s="224"/>
      <c r="M84" s="224"/>
      <c r="N84" s="224" t="s">
        <v>15994</v>
      </c>
      <c r="O84" s="224" t="s">
        <v>15995</v>
      </c>
      <c r="P84" s="185"/>
      <c r="Q84" s="225" t="s">
        <v>15808</v>
      </c>
      <c r="R84" s="182" t="str">
        <f ca="1">IF(ISERROR($V84),"",OFFSET('Smelter Look-up'!$C$4,$V84-4,0)&amp;"")</f>
        <v>Torecom</v>
      </c>
      <c r="S84" s="181" t="str">
        <f t="shared" ca="1" si="12"/>
        <v>KR</v>
      </c>
      <c r="T84" s="181" t="str">
        <f ca="1">IF(B84="","",IF(ISERROR(MATCH($J84,SorP!$B$1:$B$6279,0)),"",INDIRECT("'SorP'!$A$"&amp;MATCH($S84&amp;$J84,SorP!C:C,0))))</f>
        <v>KR-44</v>
      </c>
      <c r="U84" s="201"/>
      <c r="V84" s="226">
        <f>IF(C84="",NA(),IF(OR(C84="Smelter not listed",C84="Smelter not yet identified"),MATCH($B84&amp;$D84,'Smelter Look-up'!$J:$J,0),MATCH($B84&amp;$C84,'Smelter Look-up'!$J:$J,0)))</f>
        <v>288</v>
      </c>
      <c r="X84" s="227">
        <f t="shared" si="13"/>
        <v>0</v>
      </c>
      <c r="AB84" s="228" t="str">
        <f t="shared" si="14"/>
        <v>GoldTorecom</v>
      </c>
    </row>
    <row r="85" spans="1:28" s="227" customFormat="1" ht="409.5">
      <c r="A85" s="181"/>
      <c r="B85" s="182" t="s">
        <v>1125</v>
      </c>
      <c r="C85" s="186" t="s">
        <v>2197</v>
      </c>
      <c r="D85" s="230" t="s">
        <v>2197</v>
      </c>
      <c r="E85" s="182" t="s">
        <v>1096</v>
      </c>
      <c r="F85" s="182" t="str">
        <f ca="1">IF(ISERROR($V85),"",OFFSET('Smelter Look-up'!$E$4,$V85-4,0))</f>
        <v>CID001947</v>
      </c>
      <c r="G85" s="182" t="str">
        <f ca="1">IF(C85=$X$4,IF(ISERROR($V85),"Enter smelter details","RMI"),IF(ISERROR($V85),"",OFFSET('Smelter Look-up'!$F$4,$V85-4,0)))</f>
        <v>RMI</v>
      </c>
      <c r="H85" s="183" t="s">
        <v>15996</v>
      </c>
      <c r="I85" s="184" t="s">
        <v>1670</v>
      </c>
      <c r="J85" s="184" t="s">
        <v>13617</v>
      </c>
      <c r="K85" s="224"/>
      <c r="L85" s="224"/>
      <c r="M85" s="224"/>
      <c r="N85" s="224" t="s">
        <v>15887</v>
      </c>
      <c r="O85" s="224" t="s">
        <v>15997</v>
      </c>
      <c r="P85" s="185"/>
      <c r="Q85" s="225"/>
      <c r="R85" s="182" t="str">
        <f ca="1">IF(ISERROR($V85),"",OFFSET('Smelter Look-up'!$C$4,$V85-4,0)&amp;"")</f>
        <v>Tongling Nonferrous Metals Group Co., Ltd.</v>
      </c>
      <c r="S85" s="181" t="str">
        <f t="shared" ca="1" si="12"/>
        <v>CN</v>
      </c>
      <c r="T85" s="181" t="str">
        <f ca="1">IF(B85="","",IF(ISERROR(MATCH($J85,SorP!$B$1:$B$6279,0)),"",INDIRECT("'SorP'!$A$"&amp;MATCH($S85&amp;$J85,SorP!C:C,0))))</f>
        <v>CN-AH</v>
      </c>
      <c r="U85" s="201"/>
      <c r="V85" s="226">
        <f>IF(C85="",NA(),IF(OR(C85="Smelter not listed",C85="Smelter not yet identified"),MATCH($B85&amp;$D85,'Smelter Look-up'!$J:$J,0),MATCH($B85&amp;$C85,'Smelter Look-up'!$J:$J,0)))</f>
        <v>284</v>
      </c>
      <c r="X85" s="227">
        <f t="shared" si="13"/>
        <v>0</v>
      </c>
      <c r="AB85" s="228" t="str">
        <f t="shared" si="14"/>
        <v>GoldTongling Nonferrous Metals Group Co., Ltd.</v>
      </c>
    </row>
    <row r="86" spans="1:28" s="227" customFormat="1" ht="409.5">
      <c r="A86" s="181"/>
      <c r="B86" s="182" t="s">
        <v>1125</v>
      </c>
      <c r="C86" s="186" t="s">
        <v>2163</v>
      </c>
      <c r="D86" s="230" t="s">
        <v>2163</v>
      </c>
      <c r="E86" s="182" t="s">
        <v>1104</v>
      </c>
      <c r="F86" s="182" t="str">
        <f ca="1">IF(ISERROR($V86),"",OFFSET('Smelter Look-up'!$E$4,$V86-4,0))</f>
        <v>CID001938</v>
      </c>
      <c r="G86" s="182" t="str">
        <f ca="1">IF(C86=$X$4,IF(ISERROR($V86),"Enter smelter details","RMI"),IF(ISERROR($V86),"",OFFSET('Smelter Look-up'!$F$4,$V86-4,0)))</f>
        <v>RMI</v>
      </c>
      <c r="H86" s="183" t="s">
        <v>15998</v>
      </c>
      <c r="I86" s="184" t="s">
        <v>1669</v>
      </c>
      <c r="J86" s="184" t="s">
        <v>1580</v>
      </c>
      <c r="K86" s="224"/>
      <c r="L86" s="224"/>
      <c r="M86" s="224"/>
      <c r="N86" s="224" t="s">
        <v>15999</v>
      </c>
      <c r="O86" s="224" t="s">
        <v>16000</v>
      </c>
      <c r="P86" s="185"/>
      <c r="Q86" s="225" t="s">
        <v>15808</v>
      </c>
      <c r="R86" s="182" t="str">
        <f ca="1">IF(ISERROR($V86),"",OFFSET('Smelter Look-up'!$C$4,$V86-4,0)&amp;"")</f>
        <v>Tokuriki Honten Co., Ltd.</v>
      </c>
      <c r="S86" s="181" t="str">
        <f t="shared" ca="1" si="12"/>
        <v>JP</v>
      </c>
      <c r="T86" s="181" t="str">
        <f ca="1">IF(B86="","",IF(ISERROR(MATCH($J86,SorP!$B$1:$B$6279,0)),"",INDIRECT("'SorP'!$A$"&amp;MATCH($S86&amp;$J86,SorP!C:C,0))))</f>
        <v>JP-11</v>
      </c>
      <c r="U86" s="201"/>
      <c r="V86" s="226">
        <f>IF(C86="",NA(),IF(OR(C86="Smelter not listed",C86="Smelter not yet identified"),MATCH($B86&amp;$D86,'Smelter Look-up'!$J:$J,0),MATCH($B86&amp;$C86,'Smelter Look-up'!$J:$J,0)))</f>
        <v>283</v>
      </c>
      <c r="X86" s="227">
        <f t="shared" si="13"/>
        <v>0</v>
      </c>
      <c r="AB86" s="228" t="str">
        <f t="shared" si="14"/>
        <v>GoldTokuriki Honten Co., Ltd.</v>
      </c>
    </row>
    <row r="87" spans="1:28" s="227" customFormat="1" ht="409.5">
      <c r="A87" s="181"/>
      <c r="B87" s="182" t="s">
        <v>1125</v>
      </c>
      <c r="C87" s="186" t="s">
        <v>16001</v>
      </c>
      <c r="D87" s="230" t="s">
        <v>16001</v>
      </c>
      <c r="E87" s="182" t="s">
        <v>1096</v>
      </c>
      <c r="F87" s="182" t="str">
        <f ca="1">IF(ISERROR($V87),"",OFFSET('Smelter Look-up'!$E$4,$V87-4,0))</f>
        <v>CID001916</v>
      </c>
      <c r="G87" s="182" t="str">
        <f ca="1">IF(C87=$X$4,IF(ISERROR($V87),"Enter smelter details","RMI"),IF(ISERROR($V87),"",OFFSET('Smelter Look-up'!$F$4,$V87-4,0)))</f>
        <v>RMI</v>
      </c>
      <c r="H87" s="183" t="s">
        <v>16002</v>
      </c>
      <c r="I87" s="184" t="s">
        <v>1655</v>
      </c>
      <c r="J87" s="184" t="s">
        <v>13620</v>
      </c>
      <c r="K87" s="224"/>
      <c r="L87" s="224"/>
      <c r="M87" s="224"/>
      <c r="N87" s="224" t="s">
        <v>16003</v>
      </c>
      <c r="O87" s="224" t="s">
        <v>16004</v>
      </c>
      <c r="P87" s="185"/>
      <c r="Q87" s="225" t="s">
        <v>15808</v>
      </c>
      <c r="R87" s="182" t="str">
        <f ca="1">IF(ISERROR($V87),"",OFFSET('Smelter Look-up'!$C$4,$V87-4,0)&amp;"")</f>
        <v>Shandong Gold Smelting Co., Ltd.</v>
      </c>
      <c r="S87" s="181" t="str">
        <f t="shared" ca="1" si="12"/>
        <v>CN</v>
      </c>
      <c r="T87" s="181" t="str">
        <f ca="1">IF(B87="","",IF(ISERROR(MATCH($J87,SorP!$B$1:$B$6279,0)),"",INDIRECT("'SorP'!$A$"&amp;MATCH($S87&amp;$J87,SorP!C:C,0))))</f>
        <v>CN-SD</v>
      </c>
      <c r="U87" s="201"/>
      <c r="V87" s="226">
        <f>IF(C87="",NA(),IF(OR(C87="Smelter not listed",C87="Smelter not yet identified"),MATCH($B87&amp;$D87,'Smelter Look-up'!$J:$J,0),MATCH($B87&amp;$C87,'Smelter Look-up'!$J:$J,0)))</f>
        <v>239</v>
      </c>
      <c r="X87" s="227">
        <f t="shared" si="13"/>
        <v>0</v>
      </c>
      <c r="AB87" s="228" t="str">
        <f t="shared" si="14"/>
        <v>GoldShandong gold smelting Co., Ltd.</v>
      </c>
    </row>
    <row r="88" spans="1:28" s="227" customFormat="1" ht="409.5">
      <c r="A88" s="181"/>
      <c r="B88" s="182" t="s">
        <v>1125</v>
      </c>
      <c r="C88" s="186" t="s">
        <v>2216</v>
      </c>
      <c r="D88" s="230" t="s">
        <v>2216</v>
      </c>
      <c r="E88" s="182" t="s">
        <v>1096</v>
      </c>
      <c r="F88" s="182" t="str">
        <f ca="1">IF(ISERROR($V88),"",OFFSET('Smelter Look-up'!$E$4,$V88-4,0))</f>
        <v>CID001909</v>
      </c>
      <c r="G88" s="182" t="str">
        <f ca="1">IF(C88=$X$4,IF(ISERROR($V88),"Enter smelter details","RMI"),IF(ISERROR($V88),"",OFFSET('Smelter Look-up'!$F$4,$V88-4,0)))</f>
        <v>RMI</v>
      </c>
      <c r="H88" s="183" t="s">
        <v>16005</v>
      </c>
      <c r="I88" s="184" t="s">
        <v>1659</v>
      </c>
      <c r="J88" s="184" t="s">
        <v>13626</v>
      </c>
      <c r="K88" s="224"/>
      <c r="L88" s="224"/>
      <c r="M88" s="224"/>
      <c r="N88" s="224" t="s">
        <v>15887</v>
      </c>
      <c r="O88" s="224" t="s">
        <v>16006</v>
      </c>
      <c r="P88" s="185"/>
      <c r="Q88" s="225" t="s">
        <v>15808</v>
      </c>
      <c r="R88" s="182" t="str">
        <f ca="1">IF(ISERROR($V88),"",OFFSET('Smelter Look-up'!$C$4,$V88-4,0)&amp;"")</f>
        <v>Great Wall Precious Metals Co., Ltd. of CBPM</v>
      </c>
      <c r="S88" s="181" t="str">
        <f t="shared" ca="1" si="12"/>
        <v>CN</v>
      </c>
      <c r="T88" s="181" t="str">
        <f ca="1">IF(B88="","",IF(ISERROR(MATCH($J88,SorP!$B$1:$B$6279,0)),"",INDIRECT("'SorP'!$A$"&amp;MATCH($S88&amp;$J88,SorP!C:C,0))))</f>
        <v>CN-SC</v>
      </c>
      <c r="U88" s="201"/>
      <c r="V88" s="226">
        <f>IF(C88="",NA(),IF(OR(C88="Smelter not listed",C88="Smelter not yet identified"),MATCH($B88&amp;$D88,'Smelter Look-up'!$J:$J,0),MATCH($B88&amp;$C88,'Smelter Look-up'!$J:$J,0)))</f>
        <v>94</v>
      </c>
      <c r="X88" s="227">
        <f t="shared" si="13"/>
        <v>0</v>
      </c>
      <c r="AB88" s="228" t="str">
        <f t="shared" si="14"/>
        <v>GoldGreat Wall Precious Metals Co., Ltd. of CBPM</v>
      </c>
    </row>
    <row r="89" spans="1:28" s="227" customFormat="1" ht="409.5">
      <c r="A89" s="181"/>
      <c r="B89" s="182" t="s">
        <v>1125</v>
      </c>
      <c r="C89" s="186" t="s">
        <v>1228</v>
      </c>
      <c r="D89" s="230" t="s">
        <v>1228</v>
      </c>
      <c r="E89" s="182" t="s">
        <v>1104</v>
      </c>
      <c r="F89" s="182" t="str">
        <f ca="1">IF(ISERROR($V89),"",OFFSET('Smelter Look-up'!$E$4,$V89-4,0))</f>
        <v>CID001875</v>
      </c>
      <c r="G89" s="182" t="str">
        <f ca="1">IF(C89=$X$4,IF(ISERROR($V89),"Enter smelter details","RMI"),IF(ISERROR($V89),"",OFFSET('Smelter Look-up'!$F$4,$V89-4,0)))</f>
        <v>RMI</v>
      </c>
      <c r="H89" s="183" t="s">
        <v>16007</v>
      </c>
      <c r="I89" s="184" t="s">
        <v>1663</v>
      </c>
      <c r="J89" s="184" t="s">
        <v>1664</v>
      </c>
      <c r="K89" s="224"/>
      <c r="L89" s="224"/>
      <c r="M89" s="224"/>
      <c r="N89" s="224" t="s">
        <v>16008</v>
      </c>
      <c r="O89" s="224" t="s">
        <v>16009</v>
      </c>
      <c r="P89" s="185"/>
      <c r="Q89" s="225" t="s">
        <v>15808</v>
      </c>
      <c r="R89" s="182" t="str">
        <f ca="1">IF(ISERROR($V89),"",OFFSET('Smelter Look-up'!$C$4,$V89-4,0)&amp;"")</f>
        <v>Tanaka Kikinzoku Kogyo K.K.</v>
      </c>
      <c r="S89" s="181" t="str">
        <f t="shared" ca="1" si="12"/>
        <v>JP</v>
      </c>
      <c r="T89" s="181" t="str">
        <f ca="1">IF(B89="","",IF(ISERROR(MATCH($J89,SorP!$B$1:$B$6279,0)),"",INDIRECT("'SorP'!$A$"&amp;MATCH($S89&amp;$J89,SorP!C:C,0))))</f>
        <v>JP-14</v>
      </c>
      <c r="U89" s="201"/>
      <c r="V89" s="226">
        <f>IF(C89="",NA(),IF(OR(C89="Smelter not listed",C89="Smelter not yet identified"),MATCH($B89&amp;$D89,'Smelter Look-up'!$J:$J,0),MATCH($B89&amp;$C89,'Smelter Look-up'!$J:$J,0)))</f>
        <v>278</v>
      </c>
      <c r="X89" s="227">
        <f t="shared" si="13"/>
        <v>0</v>
      </c>
      <c r="AB89" s="228" t="str">
        <f t="shared" si="14"/>
        <v>GoldTanaka Kikinzoku Kogyo K.K.</v>
      </c>
    </row>
    <row r="90" spans="1:28" s="227" customFormat="1" ht="409.5">
      <c r="A90" s="181"/>
      <c r="B90" s="182" t="s">
        <v>1125</v>
      </c>
      <c r="C90" s="186" t="s">
        <v>15458</v>
      </c>
      <c r="D90" s="230" t="s">
        <v>15458</v>
      </c>
      <c r="E90" s="182" t="s">
        <v>2431</v>
      </c>
      <c r="F90" s="182" t="str">
        <f ca="1">IF(ISERROR($V90),"",OFFSET('Smelter Look-up'!$E$4,$V90-4,0))</f>
        <v>CID001810</v>
      </c>
      <c r="G90" s="182" t="str">
        <f ca="1">IF(C90=$X$4,IF(ISERROR($V90),"Enter smelter details","RMI"),IF(ISERROR($V90),"",OFFSET('Smelter Look-up'!$F$4,$V90-4,0)))</f>
        <v>RMI</v>
      </c>
      <c r="H90" s="183" t="s">
        <v>16010</v>
      </c>
      <c r="I90" s="184" t="s">
        <v>1701</v>
      </c>
      <c r="J90" s="184" t="s">
        <v>1701</v>
      </c>
      <c r="K90" s="224"/>
      <c r="L90" s="224"/>
      <c r="M90" s="224"/>
      <c r="N90" s="224" t="s">
        <v>16011</v>
      </c>
      <c r="O90" s="224" t="s">
        <v>16012</v>
      </c>
      <c r="P90" s="185"/>
      <c r="Q90" s="225"/>
      <c r="R90" s="182" t="str">
        <f ca="1">IF(ISERROR($V90),"",OFFSET('Smelter Look-up'!$C$4,$V90-4,0)&amp;"")</f>
        <v>Super Dragon Technology Co., Ltd.</v>
      </c>
      <c r="S90" s="181" t="str">
        <f t="shared" ca="1" si="12"/>
        <v>TW</v>
      </c>
      <c r="T90" s="181" t="str">
        <f ca="1">IF(B90="","",IF(ISERROR(MATCH($J90,SorP!$B$1:$B$6279,0)),"",INDIRECT("'SorP'!$A$"&amp;MATCH($S90&amp;$J90,SorP!C:C,0))))</f>
        <v>TW-TAO</v>
      </c>
      <c r="U90" s="201"/>
      <c r="V90" s="226">
        <f>IF(C90="",NA(),IF(OR(C90="Smelter not listed",C90="Smelter not yet identified"),MATCH($B90&amp;$D90,'Smelter Look-up'!$J:$J,0),MATCH($B90&amp;$C90,'Smelter Look-up'!$J:$J,0)))</f>
        <v>268</v>
      </c>
      <c r="X90" s="227">
        <f t="shared" si="13"/>
        <v>0</v>
      </c>
      <c r="AB90" s="228" t="str">
        <f t="shared" si="14"/>
        <v>GoldSuper Dragon Technology Co., Ltd.</v>
      </c>
    </row>
    <row r="91" spans="1:28" s="227" customFormat="1" ht="409.5">
      <c r="A91" s="181"/>
      <c r="B91" s="182" t="s">
        <v>1125</v>
      </c>
      <c r="C91" s="186" t="s">
        <v>58</v>
      </c>
      <c r="D91" s="230" t="s">
        <v>58</v>
      </c>
      <c r="E91" s="182" t="s">
        <v>1104</v>
      </c>
      <c r="F91" s="182" t="str">
        <f ca="1">IF(ISERROR($V91),"",OFFSET('Smelter Look-up'!$E$4,$V91-4,0))</f>
        <v>CID001798</v>
      </c>
      <c r="G91" s="182" t="str">
        <f ca="1">IF(C91=$X$4,IF(ISERROR($V91),"Enter smelter details","RMI"),IF(ISERROR($V91),"",OFFSET('Smelter Look-up'!$F$4,$V91-4,0)))</f>
        <v>RMI</v>
      </c>
      <c r="H91" s="183" t="s">
        <v>16013</v>
      </c>
      <c r="I91" s="184" t="s">
        <v>1662</v>
      </c>
      <c r="J91" s="184" t="s">
        <v>2212</v>
      </c>
      <c r="K91" s="224"/>
      <c r="L91" s="224"/>
      <c r="M91" s="224"/>
      <c r="N91" s="224" t="s">
        <v>16014</v>
      </c>
      <c r="O91" s="224" t="s">
        <v>16015</v>
      </c>
      <c r="P91" s="185"/>
      <c r="Q91" s="225" t="s">
        <v>15808</v>
      </c>
      <c r="R91" s="182" t="str">
        <f ca="1">IF(ISERROR($V91),"",OFFSET('Smelter Look-up'!$C$4,$V91-4,0)&amp;"")</f>
        <v>Sumitomo Metal Mining Co., Ltd.</v>
      </c>
      <c r="S91" s="181" t="str">
        <f t="shared" ca="1" si="12"/>
        <v>JP</v>
      </c>
      <c r="T91" s="181" t="str">
        <f ca="1">IF(B91="","",IF(ISERROR(MATCH($J91,SorP!$B$1:$B$6279,0)),"",INDIRECT("'SorP'!$A$"&amp;MATCH($S91&amp;$J91,SorP!C:C,0))))</f>
        <v>JP-38</v>
      </c>
      <c r="U91" s="201"/>
      <c r="V91" s="226">
        <f>IF(C91="",NA(),IF(OR(C91="Smelter not listed",C91="Smelter not yet identified"),MATCH($B91&amp;$D91,'Smelter Look-up'!$J:$J,0),MATCH($B91&amp;$C91,'Smelter Look-up'!$J:$J,0)))</f>
        <v>265</v>
      </c>
      <c r="X91" s="227">
        <f t="shared" si="13"/>
        <v>0</v>
      </c>
      <c r="AB91" s="228" t="str">
        <f t="shared" si="14"/>
        <v>GoldSumitomo Metal Mining Co., Ltd.</v>
      </c>
    </row>
    <row r="92" spans="1:28" s="227" customFormat="1" ht="409.5">
      <c r="A92" s="181"/>
      <c r="B92" s="182" t="s">
        <v>1125</v>
      </c>
      <c r="C92" s="186" t="s">
        <v>911</v>
      </c>
      <c r="D92" s="230" t="s">
        <v>911</v>
      </c>
      <c r="E92" s="182" t="s">
        <v>2431</v>
      </c>
      <c r="F92" s="182" t="str">
        <f ca="1">IF(ISERROR($V92),"",OFFSET('Smelter Look-up'!$E$4,$V92-4,0))</f>
        <v>CID001761</v>
      </c>
      <c r="G92" s="182" t="str">
        <f ca="1">IF(C92=$X$4,IF(ISERROR($V92),"Enter smelter details","RMI"),IF(ISERROR($V92),"",OFFSET('Smelter Look-up'!$F$4,$V92-4,0)))</f>
        <v>RMI</v>
      </c>
      <c r="H92" s="183" t="s">
        <v>16016</v>
      </c>
      <c r="I92" s="184" t="s">
        <v>1661</v>
      </c>
      <c r="J92" s="184" t="s">
        <v>11511</v>
      </c>
      <c r="K92" s="224"/>
      <c r="L92" s="224"/>
      <c r="M92" s="224"/>
      <c r="N92" s="224" t="s">
        <v>16017</v>
      </c>
      <c r="O92" s="224" t="s">
        <v>16018</v>
      </c>
      <c r="P92" s="185"/>
      <c r="Q92" s="225" t="s">
        <v>15808</v>
      </c>
      <c r="R92" s="182" t="str">
        <f ca="1">IF(ISERROR($V92),"",OFFSET('Smelter Look-up'!$C$4,$V92-4,0)&amp;"")</f>
        <v>Solar Applied Materials Technology Corp.</v>
      </c>
      <c r="S92" s="181" t="str">
        <f t="shared" ca="1" si="12"/>
        <v>TW</v>
      </c>
      <c r="T92" s="181" t="str">
        <f ca="1">IF(B92="","",IF(ISERROR(MATCH($J92,SorP!$B$1:$B$6279,0)),"",INDIRECT("'SorP'!$A$"&amp;MATCH($S92&amp;$J92,SorP!C:C,0))))</f>
        <v>TW-TNN</v>
      </c>
      <c r="U92" s="201"/>
      <c r="V92" s="226">
        <f>IF(C92="",NA(),IF(OR(C92="Smelter not listed",C92="Smelter not yet identified"),MATCH($B92&amp;$D92,'Smelter Look-up'!$J:$J,0),MATCH($B92&amp;$C92,'Smelter Look-up'!$J:$J,0)))</f>
        <v>258</v>
      </c>
      <c r="X92" s="227">
        <f t="shared" si="13"/>
        <v>0</v>
      </c>
      <c r="AB92" s="228" t="str">
        <f t="shared" si="14"/>
        <v>GoldSolar Applied Materials Technology Corp.</v>
      </c>
    </row>
    <row r="93" spans="1:28" s="227" customFormat="1" ht="409.5">
      <c r="A93" s="181"/>
      <c r="B93" s="182" t="s">
        <v>1125</v>
      </c>
      <c r="C93" s="186" t="s">
        <v>910</v>
      </c>
      <c r="D93" s="230" t="s">
        <v>910</v>
      </c>
      <c r="E93" s="182" t="s">
        <v>879</v>
      </c>
      <c r="F93" s="182" t="str">
        <f ca="1">IF(ISERROR($V93),"",OFFSET('Smelter Look-up'!$E$4,$V93-4,0))</f>
        <v>CID001756</v>
      </c>
      <c r="G93" s="182" t="str">
        <f ca="1">IF(C93=$X$4,IF(ISERROR($V93),"Enter smelter details","RMI"),IF(ISERROR($V93),"",OFFSET('Smelter Look-up'!$F$4,$V93-4,0)))</f>
        <v>RMI</v>
      </c>
      <c r="H93" s="183" t="s">
        <v>16019</v>
      </c>
      <c r="I93" s="184" t="s">
        <v>1660</v>
      </c>
      <c r="J93" s="184" t="s">
        <v>9959</v>
      </c>
      <c r="K93" s="224"/>
      <c r="L93" s="224"/>
      <c r="M93" s="224"/>
      <c r="N93" s="224" t="s">
        <v>16020</v>
      </c>
      <c r="O93" s="224" t="s">
        <v>16021</v>
      </c>
      <c r="P93" s="185"/>
      <c r="Q93" s="225"/>
      <c r="R93" s="182" t="str">
        <f ca="1">IF(ISERROR($V93),"",OFFSET('Smelter Look-up'!$C$4,$V93-4,0)&amp;"")</f>
        <v>SOE Shyolkovsky Factory of Secondary Precious Metals</v>
      </c>
      <c r="S93" s="181" t="str">
        <f t="shared" ca="1" si="12"/>
        <v>RU</v>
      </c>
      <c r="T93" s="181" t="str">
        <f ca="1">IF(B93="","",IF(ISERROR(MATCH($J93,SorP!$B$1:$B$6279,0)),"",INDIRECT("'SorP'!$A$"&amp;MATCH($S93&amp;$J93,SorP!C:C,0))))</f>
        <v>RU-MOS</v>
      </c>
      <c r="U93" s="201"/>
      <c r="V93" s="226">
        <f>IF(C93="",NA(),IF(OR(C93="Smelter not listed",C93="Smelter not yet identified"),MATCH($B93&amp;$D93,'Smelter Look-up'!$J:$J,0),MATCH($B93&amp;$C93,'Smelter Look-up'!$J:$J,0)))</f>
        <v>257</v>
      </c>
      <c r="X93" s="227">
        <f t="shared" si="13"/>
        <v>0</v>
      </c>
      <c r="AB93" s="228" t="str">
        <f t="shared" si="14"/>
        <v>GoldSOE Shyolkovsky Factory of Secondary Precious Metals</v>
      </c>
    </row>
    <row r="94" spans="1:28" s="227" customFormat="1" ht="409.5">
      <c r="A94" s="181"/>
      <c r="B94" s="182" t="s">
        <v>1125</v>
      </c>
      <c r="C94" s="186" t="s">
        <v>2161</v>
      </c>
      <c r="D94" s="230" t="s">
        <v>2161</v>
      </c>
      <c r="E94" s="182" t="s">
        <v>1096</v>
      </c>
      <c r="F94" s="182" t="str">
        <f ca="1">IF(ISERROR($V94),"",OFFSET('Smelter Look-up'!$E$4,$V94-4,0))</f>
        <v>CID001736</v>
      </c>
      <c r="G94" s="182" t="str">
        <f ca="1">IF(C94=$X$4,IF(ISERROR($V94),"Enter smelter details","RMI"),IF(ISERROR($V94),"",OFFSET('Smelter Look-up'!$F$4,$V94-4,0)))</f>
        <v>RMI</v>
      </c>
      <c r="H94" s="183" t="s">
        <v>16022</v>
      </c>
      <c r="I94" s="184" t="s">
        <v>1659</v>
      </c>
      <c r="J94" s="184" t="s">
        <v>13626</v>
      </c>
      <c r="K94" s="224"/>
      <c r="L94" s="224"/>
      <c r="M94" s="224"/>
      <c r="N94" s="224" t="s">
        <v>16023</v>
      </c>
      <c r="O94" s="224" t="s">
        <v>16024</v>
      </c>
      <c r="P94" s="185"/>
      <c r="Q94" s="225" t="s">
        <v>15808</v>
      </c>
      <c r="R94" s="182" t="str">
        <f ca="1">IF(ISERROR($V94),"",OFFSET('Smelter Look-up'!$C$4,$V94-4,0)&amp;"")</f>
        <v>Sichuan Tianze Precious Metals Co., Ltd.</v>
      </c>
      <c r="S94" s="181" t="str">
        <f t="shared" ca="1" si="12"/>
        <v>CN</v>
      </c>
      <c r="T94" s="181" t="str">
        <f ca="1">IF(B94="","",IF(ISERROR(MATCH($J94,SorP!$B$1:$B$6279,0)),"",INDIRECT("'SorP'!$A$"&amp;MATCH($S94&amp;$J94,SorP!C:C,0))))</f>
        <v>CN-SC</v>
      </c>
      <c r="U94" s="201"/>
      <c r="V94" s="226">
        <f>IF(C94="",NA(),IF(OR(C94="Smelter not listed",C94="Smelter not yet identified"),MATCH($B94&amp;$D94,'Smelter Look-up'!$J:$J,0),MATCH($B94&amp;$C94,'Smelter Look-up'!$J:$J,0)))</f>
        <v>253</v>
      </c>
      <c r="X94" s="227">
        <f t="shared" si="13"/>
        <v>0</v>
      </c>
      <c r="AB94" s="228" t="str">
        <f t="shared" si="14"/>
        <v>GoldSichuan Tianze Precious Metals Co., Ltd.</v>
      </c>
    </row>
    <row r="95" spans="1:28" s="227" customFormat="1" ht="409.5">
      <c r="A95" s="181"/>
      <c r="B95" s="182" t="s">
        <v>1125</v>
      </c>
      <c r="C95" s="186" t="s">
        <v>2160</v>
      </c>
      <c r="D95" s="230" t="s">
        <v>2160</v>
      </c>
      <c r="E95" s="182" t="s">
        <v>1096</v>
      </c>
      <c r="F95" s="182" t="str">
        <f ca="1">IF(ISERROR($V95),"",OFFSET('Smelter Look-up'!$E$4,$V95-4,0))</f>
        <v>CID001622</v>
      </c>
      <c r="G95" s="182" t="str">
        <f ca="1">IF(C95=$X$4,IF(ISERROR($V95),"Enter smelter details","RMI"),IF(ISERROR($V95),"",OFFSET('Smelter Look-up'!$F$4,$V95-4,0)))</f>
        <v>RMI</v>
      </c>
      <c r="H95" s="183" t="s">
        <v>16025</v>
      </c>
      <c r="I95" s="184" t="s">
        <v>1585</v>
      </c>
      <c r="J95" s="184" t="s">
        <v>13620</v>
      </c>
      <c r="K95" s="224"/>
      <c r="L95" s="224"/>
      <c r="M95" s="224"/>
      <c r="N95" s="224" t="s">
        <v>16026</v>
      </c>
      <c r="O95" s="224" t="s">
        <v>16027</v>
      </c>
      <c r="P95" s="185"/>
      <c r="Q95" s="225" t="s">
        <v>15808</v>
      </c>
      <c r="R95" s="182" t="str">
        <f ca="1">IF(ISERROR($V95),"",OFFSET('Smelter Look-up'!$C$4,$V95-4,0)&amp;"")</f>
        <v>Shandong Zhaojin Gold &amp; Silver Refinery Co., Ltd.</v>
      </c>
      <c r="S95" s="181" t="str">
        <f t="shared" ca="1" si="12"/>
        <v>CN</v>
      </c>
      <c r="T95" s="181" t="str">
        <f ca="1">IF(B95="","",IF(ISERROR(MATCH($J95,SorP!$B$1:$B$6279,0)),"",INDIRECT("'SorP'!$A$"&amp;MATCH($S95&amp;$J95,SorP!C:C,0))))</f>
        <v>CN-SD</v>
      </c>
      <c r="U95" s="201"/>
      <c r="V95" s="226">
        <f>IF(C95="",NA(),IF(OR(C95="Smelter not listed",C95="Smelter not yet identified"),MATCH($B95&amp;$D95,'Smelter Look-up'!$J:$J,0),MATCH($B95&amp;$C95,'Smelter Look-up'!$J:$J,0)))</f>
        <v>246</v>
      </c>
      <c r="X95" s="227">
        <f t="shared" si="13"/>
        <v>0</v>
      </c>
      <c r="AB95" s="228" t="str">
        <f t="shared" si="14"/>
        <v>GoldShandong Zhaojin Gold &amp; Silver Refinery Co., Ltd.</v>
      </c>
    </row>
    <row r="96" spans="1:28" s="227" customFormat="1" ht="409.5">
      <c r="A96" s="181"/>
      <c r="B96" s="182" t="s">
        <v>1125</v>
      </c>
      <c r="C96" s="186" t="s">
        <v>1653</v>
      </c>
      <c r="D96" s="230" t="s">
        <v>1653</v>
      </c>
      <c r="E96" s="182" t="s">
        <v>1096</v>
      </c>
      <c r="F96" s="182" t="str">
        <f ca="1">IF(ISERROR($V96),"",OFFSET('Smelter Look-up'!$E$4,$V96-4,0))</f>
        <v>CID001619</v>
      </c>
      <c r="G96" s="182" t="str">
        <f ca="1">IF(C96=$X$4,IF(ISERROR($V96),"Enter smelter details","RMI"),IF(ISERROR($V96),"",OFFSET('Smelter Look-up'!$F$4,$V96-4,0)))</f>
        <v>RMI</v>
      </c>
      <c r="H96" s="183" t="s">
        <v>15945</v>
      </c>
      <c r="I96" s="184" t="s">
        <v>1655</v>
      </c>
      <c r="J96" s="184" t="s">
        <v>13620</v>
      </c>
      <c r="K96" s="224"/>
      <c r="L96" s="224"/>
      <c r="M96" s="224"/>
      <c r="N96" s="224" t="s">
        <v>15831</v>
      </c>
      <c r="O96" s="224" t="s">
        <v>16028</v>
      </c>
      <c r="P96" s="185"/>
      <c r="Q96" s="225"/>
      <c r="R96" s="182" t="str">
        <f ca="1">IF(ISERROR($V96),"",OFFSET('Smelter Look-up'!$C$4,$V96-4,0)&amp;"")</f>
        <v>Shandong Tiancheng Biological Gold Industrial Co., Ltd.</v>
      </c>
      <c r="S96" s="181" t="str">
        <f t="shared" ca="1" si="12"/>
        <v>CN</v>
      </c>
      <c r="T96" s="181" t="str">
        <f ca="1">IF(B96="","",IF(ISERROR(MATCH($J96,SorP!$B$1:$B$6279,0)),"",INDIRECT("'SorP'!$A$"&amp;MATCH($S96&amp;$J96,SorP!C:C,0))))</f>
        <v>CN-SD</v>
      </c>
      <c r="U96" s="201"/>
      <c r="V96" s="226">
        <f>IF(C96="",NA(),IF(OR(C96="Smelter not listed",C96="Smelter not yet identified"),MATCH($B96&amp;$D96,'Smelter Look-up'!$J:$J,0),MATCH($B96&amp;$C96,'Smelter Look-up'!$J:$J,0)))</f>
        <v>245</v>
      </c>
      <c r="X96" s="227">
        <f t="shared" si="13"/>
        <v>0</v>
      </c>
      <c r="AB96" s="228" t="str">
        <f t="shared" si="14"/>
        <v>GoldShandong Tiancheng Biological Gold Industrial Co., Ltd.</v>
      </c>
    </row>
    <row r="97" spans="1:28" s="227" customFormat="1" ht="409.5">
      <c r="A97" s="181"/>
      <c r="B97" s="182" t="s">
        <v>1125</v>
      </c>
      <c r="C97" s="186" t="s">
        <v>12433</v>
      </c>
      <c r="D97" s="230" t="s">
        <v>12433</v>
      </c>
      <c r="E97" s="182" t="s">
        <v>1098</v>
      </c>
      <c r="F97" s="182" t="str">
        <f ca="1">IF(ISERROR($V97),"",OFFSET('Smelter Look-up'!$E$4,$V97-4,0))</f>
        <v>CID001585</v>
      </c>
      <c r="G97" s="182" t="str">
        <f ca="1">IF(C97=$X$4,IF(ISERROR($V97),"Enter smelter details","RMI"),IF(ISERROR($V97),"",OFFSET('Smelter Look-up'!$F$4,$V97-4,0)))</f>
        <v>RMI</v>
      </c>
      <c r="H97" s="183" t="s">
        <v>16029</v>
      </c>
      <c r="I97" s="184" t="s">
        <v>1651</v>
      </c>
      <c r="J97" s="184" t="s">
        <v>4670</v>
      </c>
      <c r="K97" s="224"/>
      <c r="L97" s="224"/>
      <c r="M97" s="224"/>
      <c r="N97" s="224" t="s">
        <v>16030</v>
      </c>
      <c r="O97" s="224" t="s">
        <v>16031</v>
      </c>
      <c r="P97" s="185"/>
      <c r="Q97" s="225" t="s">
        <v>15808</v>
      </c>
      <c r="R97" s="182" t="str">
        <f ca="1">IF(ISERROR($V97),"",OFFSET('Smelter Look-up'!$C$4,$V97-4,0)&amp;"")</f>
        <v>SEMPSA Joyeria Plateria S.A.</v>
      </c>
      <c r="S97" s="181" t="str">
        <f t="shared" ca="1" si="12"/>
        <v>ES</v>
      </c>
      <c r="T97" s="181" t="str">
        <f ca="1">IF(B97="","",IF(ISERROR(MATCH($J97,SorP!$B$1:$B$6279,0)),"",INDIRECT("'SorP'!$A$"&amp;MATCH($S97&amp;$J97,SorP!C:C,0))))</f>
        <v>ES-MD</v>
      </c>
      <c r="U97" s="201"/>
      <c r="V97" s="226">
        <f>IF(C97="",NA(),IF(OR(C97="Smelter not listed",C97="Smelter not yet identified"),MATCH($B97&amp;$D97,'Smelter Look-up'!$J:$J,0),MATCH($B97&amp;$C97,'Smelter Look-up'!$J:$J,0)))</f>
        <v>234</v>
      </c>
      <c r="X97" s="227">
        <f t="shared" si="13"/>
        <v>0</v>
      </c>
      <c r="AB97" s="228" t="str">
        <f t="shared" si="14"/>
        <v>GoldSEMPSA Joyeria Plateria S.A.</v>
      </c>
    </row>
    <row r="98" spans="1:28" s="227" customFormat="1" ht="409.5">
      <c r="A98" s="181"/>
      <c r="B98" s="182" t="s">
        <v>1125</v>
      </c>
      <c r="C98" s="186" t="s">
        <v>16032</v>
      </c>
      <c r="D98" s="230" t="s">
        <v>16032</v>
      </c>
      <c r="E98" s="182" t="s">
        <v>1107</v>
      </c>
      <c r="F98" s="182" t="str">
        <f ca="1">IF(ISERROR($V98),"",OFFSET('Smelter Look-up'!$E$4,$V98-4,0))</f>
        <v>CID001562</v>
      </c>
      <c r="G98" s="182" t="str">
        <f ca="1">IF(C98=$X$4,IF(ISERROR($V98),"Enter smelter details","RMI"),IF(ISERROR($V98),"",OFFSET('Smelter Look-up'!$F$4,$V98-4,0)))</f>
        <v>RMI</v>
      </c>
      <c r="H98" s="183" t="s">
        <v>16033</v>
      </c>
      <c r="I98" s="184" t="s">
        <v>1650</v>
      </c>
      <c r="J98" s="184" t="s">
        <v>12873</v>
      </c>
      <c r="K98" s="224"/>
      <c r="L98" s="224"/>
      <c r="M98" s="224"/>
      <c r="N98" s="224" t="s">
        <v>16034</v>
      </c>
      <c r="O98" s="224" t="s">
        <v>16035</v>
      </c>
      <c r="P98" s="185"/>
      <c r="Q98" s="225"/>
      <c r="R98" s="182" t="str">
        <f ca="1">IF(ISERROR($V98),"",OFFSET('Smelter Look-up'!$C$4,$V98-4,0)&amp;"")</f>
        <v>Samwon Metals Corp.</v>
      </c>
      <c r="S98" s="181" t="str">
        <f t="shared" ca="1" si="12"/>
        <v>KR</v>
      </c>
      <c r="T98" s="181" t="str">
        <f ca="1">IF(B98="","",IF(ISERROR(MATCH($J98,SorP!$B$1:$B$6279,0)),"",INDIRECT("'SorP'!$A$"&amp;MATCH($S98&amp;$J98,SorP!C:C,0))))</f>
        <v>KR-48</v>
      </c>
      <c r="U98" s="201"/>
      <c r="V98" s="226">
        <f>IF(C98="",NA(),IF(OR(C98="Smelter not listed",C98="Smelter not yet identified"),MATCH($B98&amp;$D98,'Smelter Look-up'!$J:$J,0),MATCH($B98&amp;$C98,'Smelter Look-up'!$J:$J,0)))</f>
        <v>230</v>
      </c>
      <c r="X98" s="227">
        <f t="shared" si="13"/>
        <v>0</v>
      </c>
      <c r="AB98" s="228" t="str">
        <f t="shared" si="14"/>
        <v>GoldSAMWON METALS Corp.</v>
      </c>
    </row>
    <row r="99" spans="1:28" s="227" customFormat="1" ht="409.5">
      <c r="A99" s="181"/>
      <c r="B99" s="182" t="s">
        <v>1125</v>
      </c>
      <c r="C99" s="186" t="s">
        <v>1403</v>
      </c>
      <c r="D99" s="230" t="s">
        <v>1403</v>
      </c>
      <c r="E99" s="182" t="s">
        <v>1107</v>
      </c>
      <c r="F99" s="182" t="str">
        <f ca="1">IF(ISERROR($V99),"",OFFSET('Smelter Look-up'!$E$4,$V99-4,0))</f>
        <v>CID001555</v>
      </c>
      <c r="G99" s="182" t="str">
        <f ca="1">IF(C99=$X$4,IF(ISERROR($V99),"Enter smelter details","RMI"),IF(ISERROR($V99),"",OFFSET('Smelter Look-up'!$F$4,$V99-4,0)))</f>
        <v>RMI</v>
      </c>
      <c r="H99" s="183" t="s">
        <v>16036</v>
      </c>
      <c r="I99" s="184" t="s">
        <v>1571</v>
      </c>
      <c r="J99" s="184" t="s">
        <v>12866</v>
      </c>
      <c r="K99" s="224"/>
      <c r="L99" s="224"/>
      <c r="M99" s="224"/>
      <c r="N99" s="224" t="s">
        <v>16037</v>
      </c>
      <c r="O99" s="224" t="s">
        <v>16038</v>
      </c>
      <c r="P99" s="185"/>
      <c r="Q99" s="225"/>
      <c r="R99" s="182" t="str">
        <f ca="1">IF(ISERROR($V99),"",OFFSET('Smelter Look-up'!$C$4,$V99-4,0)&amp;"")</f>
        <v>Samduck Precious Metals</v>
      </c>
      <c r="S99" s="181" t="str">
        <f t="shared" ca="1" si="12"/>
        <v>KR</v>
      </c>
      <c r="T99" s="181" t="str">
        <f ca="1">IF(B99="","",IF(ISERROR(MATCH($J99,SorP!$B$1:$B$6279,0)),"",INDIRECT("'SorP'!$A$"&amp;MATCH($S99&amp;$J99,SorP!C:C,0))))</f>
        <v>KR-28</v>
      </c>
      <c r="U99" s="201"/>
      <c r="V99" s="226">
        <f>IF(C99="",NA(),IF(OR(C99="Smelter not listed",C99="Smelter not yet identified"),MATCH($B99&amp;$D99,'Smelter Look-up'!$J:$J,0),MATCH($B99&amp;$C99,'Smelter Look-up'!$J:$J,0)))</f>
        <v>229</v>
      </c>
      <c r="X99" s="227">
        <f t="shared" si="13"/>
        <v>0</v>
      </c>
      <c r="AB99" s="228" t="str">
        <f t="shared" si="14"/>
        <v>GoldSamduck Precious Metals</v>
      </c>
    </row>
    <row r="100" spans="1:28" s="227" customFormat="1" ht="409.5">
      <c r="A100" s="181"/>
      <c r="B100" s="182" t="s">
        <v>1125</v>
      </c>
      <c r="C100" s="186" t="s">
        <v>1160</v>
      </c>
      <c r="D100" s="230" t="s">
        <v>1160</v>
      </c>
      <c r="E100" s="182" t="s">
        <v>2432</v>
      </c>
      <c r="F100" s="182" t="str">
        <f ca="1">IF(ISERROR($V100),"",OFFSET('Smelter Look-up'!$E$4,$V100-4,0))</f>
        <v>CID001546</v>
      </c>
      <c r="G100" s="182" t="str">
        <f ca="1">IF(C100=$X$4,IF(ISERROR($V100),"Enter smelter details","RMI"),IF(ISERROR($V100),"",OFFSET('Smelter Look-up'!$F$4,$V100-4,0)))</f>
        <v>RMI</v>
      </c>
      <c r="H100" s="183" t="s">
        <v>16039</v>
      </c>
      <c r="I100" s="184" t="s">
        <v>1646</v>
      </c>
      <c r="J100" s="184" t="s">
        <v>1647</v>
      </c>
      <c r="K100" s="224"/>
      <c r="L100" s="224"/>
      <c r="M100" s="224"/>
      <c r="N100" s="224"/>
      <c r="O100" s="224" t="s">
        <v>16040</v>
      </c>
      <c r="P100" s="185"/>
      <c r="Q100" s="225"/>
      <c r="R100" s="182" t="str">
        <f ca="1">IF(ISERROR($V100),"",OFFSET('Smelter Look-up'!$C$4,$V100-4,0)&amp;"")</f>
        <v>Sabin Metal Corp.</v>
      </c>
      <c r="S100" s="181" t="str">
        <f t="shared" ca="1" si="12"/>
        <v>US</v>
      </c>
      <c r="T100" s="181" t="str">
        <f ca="1">IF(B100="","",IF(ISERROR(MATCH($J100,SorP!$B$1:$B$6279,0)),"",INDIRECT("'SorP'!$A$"&amp;MATCH($S100&amp;$J100,SorP!C:C,0))))</f>
        <v>US-ND</v>
      </c>
      <c r="U100" s="201"/>
      <c r="V100" s="226">
        <f>IF(C100="",NA(),IF(OR(C100="Smelter not listed",C100="Smelter not yet identified"),MATCH($B100&amp;$D100,'Smelter Look-up'!$J:$J,0),MATCH($B100&amp;$C100,'Smelter Look-up'!$J:$J,0)))</f>
        <v>222</v>
      </c>
      <c r="X100" s="227">
        <f t="shared" si="13"/>
        <v>0</v>
      </c>
      <c r="AB100" s="228" t="str">
        <f t="shared" si="14"/>
        <v>GoldSabin Metal Corp.</v>
      </c>
    </row>
    <row r="101" spans="1:28" s="227" customFormat="1" ht="409.5">
      <c r="A101" s="181"/>
      <c r="B101" s="182" t="s">
        <v>1125</v>
      </c>
      <c r="C101" s="186" t="s">
        <v>909</v>
      </c>
      <c r="D101" s="230" t="s">
        <v>909</v>
      </c>
      <c r="E101" s="182" t="s">
        <v>1093</v>
      </c>
      <c r="F101" s="182" t="str">
        <f ca="1">IF(ISERROR($V101),"",OFFSET('Smelter Look-up'!$E$4,$V101-4,0))</f>
        <v>CID001534</v>
      </c>
      <c r="G101" s="182" t="str">
        <f ca="1">IF(C101=$X$4,IF(ISERROR($V101),"Enter smelter details","RMI"),IF(ISERROR($V101),"",OFFSET('Smelter Look-up'!$F$4,$V101-4,0)))</f>
        <v>RMI</v>
      </c>
      <c r="H101" s="183" t="s">
        <v>16041</v>
      </c>
      <c r="I101" s="184" t="s">
        <v>1645</v>
      </c>
      <c r="J101" s="184" t="s">
        <v>1603</v>
      </c>
      <c r="K101" s="224"/>
      <c r="L101" s="224"/>
      <c r="M101" s="224"/>
      <c r="N101" s="224" t="s">
        <v>16042</v>
      </c>
      <c r="O101" s="224" t="s">
        <v>16043</v>
      </c>
      <c r="P101" s="185"/>
      <c r="Q101" s="225" t="s">
        <v>15808</v>
      </c>
      <c r="R101" s="182" t="str">
        <f ca="1">IF(ISERROR($V101),"",OFFSET('Smelter Look-up'!$C$4,$V101-4,0)&amp;"")</f>
        <v>Royal Canadian Mint</v>
      </c>
      <c r="S101" s="181" t="str">
        <f t="shared" ca="1" si="12"/>
        <v>CA</v>
      </c>
      <c r="T101" s="181" t="str">
        <f ca="1">IF(B101="","",IF(ISERROR(MATCH($J101,SorP!$B$1:$B$6279,0)),"",INDIRECT("'SorP'!$A$"&amp;MATCH($S101&amp;$J101,SorP!C:C,0))))</f>
        <v>CA-ON</v>
      </c>
      <c r="U101" s="201"/>
      <c r="V101" s="226">
        <f>IF(C101="",NA(),IF(OR(C101="Smelter not listed",C101="Smelter not yet identified"),MATCH($B101&amp;$D101,'Smelter Look-up'!$J:$J,0),MATCH($B101&amp;$C101,'Smelter Look-up'!$J:$J,0)))</f>
        <v>220</v>
      </c>
      <c r="X101" s="227">
        <f t="shared" si="13"/>
        <v>0</v>
      </c>
      <c r="AB101" s="228" t="str">
        <f t="shared" si="14"/>
        <v>GoldRoyal Canadian Mint</v>
      </c>
    </row>
    <row r="102" spans="1:28" s="227" customFormat="1" ht="409.5">
      <c r="A102" s="181"/>
      <c r="B102" s="182" t="s">
        <v>1125</v>
      </c>
      <c r="C102" s="186" t="s">
        <v>2158</v>
      </c>
      <c r="D102" s="230" t="s">
        <v>2158</v>
      </c>
      <c r="E102" s="182" t="s">
        <v>889</v>
      </c>
      <c r="F102" s="182" t="str">
        <f ca="1">IF(ISERROR($V102),"",OFFSET('Smelter Look-up'!$E$4,$V102-4,0))</f>
        <v>CID001512</v>
      </c>
      <c r="G102" s="182" t="str">
        <f ca="1">IF(C102=$X$4,IF(ISERROR($V102),"Enter smelter details","RMI"),IF(ISERROR($V102),"",OFFSET('Smelter Look-up'!$F$4,$V102-4,0)))</f>
        <v>RMI</v>
      </c>
      <c r="H102" s="183" t="s">
        <v>16044</v>
      </c>
      <c r="I102" s="184" t="s">
        <v>1643</v>
      </c>
      <c r="J102" s="184" t="s">
        <v>1644</v>
      </c>
      <c r="K102" s="224"/>
      <c r="L102" s="224"/>
      <c r="M102" s="224"/>
      <c r="N102" s="224" t="s">
        <v>16045</v>
      </c>
      <c r="O102" s="224" t="s">
        <v>16046</v>
      </c>
      <c r="P102" s="185"/>
      <c r="Q102" s="225" t="s">
        <v>15808</v>
      </c>
      <c r="R102" s="182" t="str">
        <f ca="1">IF(ISERROR($V102),"",OFFSET('Smelter Look-up'!$C$4,$V102-4,0)&amp;"")</f>
        <v>Rand Refinery (Pty) Ltd.</v>
      </c>
      <c r="S102" s="181" t="str">
        <f t="shared" ref="S102:S132" ca="1" si="15">IF(B102="","",IF(ISERROR(MATCH($E102,CL,0)),"Unknown",INDIRECT("'C'!$A$"&amp;MATCH($E102,CL,0)+1)))</f>
        <v>ZA</v>
      </c>
      <c r="T102" s="181" t="str">
        <f ca="1">IF(B102="","",IF(ISERROR(MATCH($J102,SorP!$B$1:$B$6279,0)),"",INDIRECT("'SorP'!$A$"&amp;MATCH($S102&amp;$J102,SorP!C:C,0))))</f>
        <v>ZA-GP</v>
      </c>
      <c r="U102" s="201"/>
      <c r="V102" s="226">
        <f>IF(C102="",NA(),IF(OR(C102="Smelter not listed",C102="Smelter not yet identified"),MATCH($B102&amp;$D102,'Smelter Look-up'!$J:$J,0),MATCH($B102&amp;$C102,'Smelter Look-up'!$J:$J,0)))</f>
        <v>215</v>
      </c>
      <c r="X102" s="227">
        <f t="shared" ref="X102:X132" si="16">IF(AND(C102="Smelter not listed",OR(LEN(D102)=0,LEN(E102)=0)),1,0)</f>
        <v>0</v>
      </c>
      <c r="AB102" s="228" t="str">
        <f t="shared" ref="AB102:AB132" si="17">B102&amp;C102</f>
        <v>GoldRand Refinery (Pty) Ltd.</v>
      </c>
    </row>
    <row r="103" spans="1:28" s="227" customFormat="1" ht="409.5">
      <c r="A103" s="181"/>
      <c r="B103" s="182" t="s">
        <v>1125</v>
      </c>
      <c r="C103" s="186" t="s">
        <v>12432</v>
      </c>
      <c r="D103" s="230" t="s">
        <v>12432</v>
      </c>
      <c r="E103" s="182" t="s">
        <v>1094</v>
      </c>
      <c r="F103" s="182" t="str">
        <f ca="1">IF(ISERROR($V103),"",OFFSET('Smelter Look-up'!$E$4,$V103-4,0))</f>
        <v>CID001498</v>
      </c>
      <c r="G103" s="182" t="str">
        <f ca="1">IF(C103=$X$4,IF(ISERROR($V103),"Enter smelter details","RMI"),IF(ISERROR($V103),"",OFFSET('Smelter Look-up'!$F$4,$V103-4,0)))</f>
        <v>RMI</v>
      </c>
      <c r="H103" s="183" t="s">
        <v>16047</v>
      </c>
      <c r="I103" s="184" t="s">
        <v>1642</v>
      </c>
      <c r="J103" s="184" t="s">
        <v>1623</v>
      </c>
      <c r="K103" s="224"/>
      <c r="L103" s="224"/>
      <c r="M103" s="224"/>
      <c r="N103" s="224" t="s">
        <v>16048</v>
      </c>
      <c r="O103" s="224" t="s">
        <v>16049</v>
      </c>
      <c r="P103" s="185"/>
      <c r="Q103" s="225" t="s">
        <v>15808</v>
      </c>
      <c r="R103" s="182" t="str">
        <f ca="1">IF(ISERROR($V103),"",OFFSET('Smelter Look-up'!$C$4,$V103-4,0)&amp;"")</f>
        <v>PX Precinox S.A.</v>
      </c>
      <c r="S103" s="181" t="str">
        <f t="shared" ca="1" si="15"/>
        <v>CH</v>
      </c>
      <c r="T103" s="181" t="str">
        <f ca="1">IF(B103="","",IF(ISERROR(MATCH($J103,SorP!$B$1:$B$6279,0)),"",INDIRECT("'SorP'!$A$"&amp;MATCH($S103&amp;$J103,SorP!C:C,0))))</f>
        <v>CH-NE</v>
      </c>
      <c r="U103" s="201"/>
      <c r="V103" s="226">
        <f>IF(C103="",NA(),IF(OR(C103="Smelter not listed",C103="Smelter not yet identified"),MATCH($B103&amp;$D103,'Smelter Look-up'!$J:$J,0),MATCH($B103&amp;$C103,'Smelter Look-up'!$J:$J,0)))</f>
        <v>212</v>
      </c>
      <c r="X103" s="227">
        <f t="shared" si="16"/>
        <v>0</v>
      </c>
      <c r="AB103" s="228" t="str">
        <f t="shared" si="17"/>
        <v>GoldPX Precinox S.A.</v>
      </c>
    </row>
    <row r="104" spans="1:28" s="227" customFormat="1" ht="409.5">
      <c r="A104" s="181"/>
      <c r="B104" s="182" t="s">
        <v>1125</v>
      </c>
      <c r="C104" s="186" t="s">
        <v>1227</v>
      </c>
      <c r="D104" s="230" t="s">
        <v>1227</v>
      </c>
      <c r="E104" s="182" t="s">
        <v>1101</v>
      </c>
      <c r="F104" s="182" t="str">
        <f ca="1">IF(ISERROR($V104),"",OFFSET('Smelter Look-up'!$E$4,$V104-4,0))</f>
        <v>CID001397</v>
      </c>
      <c r="G104" s="182" t="str">
        <f ca="1">IF(C104=$X$4,IF(ISERROR($V104),"Enter smelter details","RMI"),IF(ISERROR($V104),"",OFFSET('Smelter Look-up'!$F$4,$V104-4,0)))</f>
        <v>RMI</v>
      </c>
      <c r="H104" s="183" t="s">
        <v>16050</v>
      </c>
      <c r="I104" s="184" t="s">
        <v>1641</v>
      </c>
      <c r="J104" s="184" t="s">
        <v>6003</v>
      </c>
      <c r="K104" s="224"/>
      <c r="L104" s="224"/>
      <c r="M104" s="224"/>
      <c r="N104" s="224" t="s">
        <v>16051</v>
      </c>
      <c r="O104" s="224" t="s">
        <v>16052</v>
      </c>
      <c r="P104" s="185"/>
      <c r="Q104" s="225" t="s">
        <v>15808</v>
      </c>
      <c r="R104" s="182" t="str">
        <f ca="1">IF(ISERROR($V104),"",OFFSET('Smelter Look-up'!$C$4,$V104-4,0)&amp;"")</f>
        <v>PT Aneka Tambang (Persero) Tbk</v>
      </c>
      <c r="S104" s="181" t="str">
        <f t="shared" ca="1" si="15"/>
        <v>ID</v>
      </c>
      <c r="T104" s="181" t="str">
        <f ca="1">IF(B104="","",IF(ISERROR(MATCH($J104,SorP!$B$1:$B$6279,0)),"",INDIRECT("'SorP'!$A$"&amp;MATCH($S104&amp;$J104,SorP!C:C,0))))</f>
        <v>ID-JK</v>
      </c>
      <c r="U104" s="201"/>
      <c r="V104" s="226">
        <f>IF(C104="",NA(),IF(OR(C104="Smelter not listed",C104="Smelter not yet identified"),MATCH($B104&amp;$D104,'Smelter Look-up'!$J:$J,0),MATCH($B104&amp;$C104,'Smelter Look-up'!$J:$J,0)))</f>
        <v>211</v>
      </c>
      <c r="X104" s="227">
        <f t="shared" si="16"/>
        <v>0</v>
      </c>
      <c r="AB104" s="228" t="str">
        <f t="shared" si="17"/>
        <v>GoldPT Aneka Tambang (Persero) Tbk</v>
      </c>
    </row>
    <row r="105" spans="1:28" s="227" customFormat="1" ht="409.5">
      <c r="A105" s="181"/>
      <c r="B105" s="182" t="s">
        <v>1125</v>
      </c>
      <c r="C105" s="186" t="s">
        <v>908</v>
      </c>
      <c r="D105" s="230" t="s">
        <v>908</v>
      </c>
      <c r="E105" s="182" t="s">
        <v>879</v>
      </c>
      <c r="F105" s="182" t="str">
        <f ca="1">IF(ISERROR($V105),"",OFFSET('Smelter Look-up'!$E$4,$V105-4,0))</f>
        <v>CID001386</v>
      </c>
      <c r="G105" s="182" t="str">
        <f ca="1">IF(C105=$X$4,IF(ISERROR($V105),"Enter smelter details","RMI"),IF(ISERROR($V105),"",OFFSET('Smelter Look-up'!$F$4,$V105-4,0)))</f>
        <v>RMI</v>
      </c>
      <c r="H105" s="183" t="s">
        <v>16053</v>
      </c>
      <c r="I105" s="184" t="s">
        <v>1640</v>
      </c>
      <c r="J105" s="184" t="s">
        <v>9895</v>
      </c>
      <c r="K105" s="224"/>
      <c r="L105" s="224"/>
      <c r="M105" s="224"/>
      <c r="N105" s="224" t="s">
        <v>16054</v>
      </c>
      <c r="O105" s="224" t="s">
        <v>16055</v>
      </c>
      <c r="P105" s="185"/>
      <c r="Q105" s="225"/>
      <c r="R105" s="182" t="str">
        <f ca="1">IF(ISERROR($V105),"",OFFSET('Smelter Look-up'!$C$4,$V105-4,0)&amp;"")</f>
        <v>Prioksky Plant of Non-Ferrous Metals</v>
      </c>
      <c r="S105" s="181" t="str">
        <f t="shared" ca="1" si="15"/>
        <v>RU</v>
      </c>
      <c r="T105" s="181" t="str">
        <f ca="1">IF(B105="","",IF(ISERROR(MATCH($J105,SorP!$B$1:$B$6279,0)),"",INDIRECT("'SorP'!$A$"&amp;MATCH($S105&amp;$J105,SorP!C:C,0))))</f>
        <v>RU-RYA</v>
      </c>
      <c r="U105" s="201"/>
      <c r="V105" s="226">
        <f>IF(C105="",NA(),IF(OR(C105="Smelter not listed",C105="Smelter not yet identified"),MATCH($B105&amp;$D105,'Smelter Look-up'!$J:$J,0),MATCH($B105&amp;$C105,'Smelter Look-up'!$J:$J,0)))</f>
        <v>209</v>
      </c>
      <c r="X105" s="227">
        <f t="shared" si="16"/>
        <v>0</v>
      </c>
      <c r="AB105" s="228" t="str">
        <f t="shared" si="17"/>
        <v>GoldPrioksky Plant of Non-Ferrous Metals</v>
      </c>
    </row>
    <row r="106" spans="1:28" s="227" customFormat="1" ht="409.5">
      <c r="A106" s="181"/>
      <c r="B106" s="182" t="s">
        <v>1125</v>
      </c>
      <c r="C106" s="186" t="s">
        <v>2156</v>
      </c>
      <c r="D106" s="230" t="s">
        <v>2156</v>
      </c>
      <c r="E106" s="182" t="s">
        <v>1096</v>
      </c>
      <c r="F106" s="182" t="str">
        <f ca="1">IF(ISERROR($V106),"",OFFSET('Smelter Look-up'!$E$4,$V106-4,0))</f>
        <v>CID001362</v>
      </c>
      <c r="G106" s="182" t="str">
        <f ca="1">IF(C106=$X$4,IF(ISERROR($V106),"Enter smelter details","RMI"),IF(ISERROR($V106),"",OFFSET('Smelter Look-up'!$F$4,$V106-4,0)))</f>
        <v>RMI</v>
      </c>
      <c r="H106" s="183" t="s">
        <v>16056</v>
      </c>
      <c r="I106" s="184" t="s">
        <v>2478</v>
      </c>
      <c r="J106" s="184" t="s">
        <v>13620</v>
      </c>
      <c r="K106" s="224"/>
      <c r="L106" s="224"/>
      <c r="M106" s="224"/>
      <c r="N106" s="224" t="s">
        <v>16057</v>
      </c>
      <c r="O106" s="224" t="s">
        <v>16058</v>
      </c>
      <c r="P106" s="185"/>
      <c r="Q106" s="225"/>
      <c r="R106" s="182" t="str">
        <f ca="1">IF(ISERROR($V106),"",OFFSET('Smelter Look-up'!$C$4,$V106-4,0)&amp;"")</f>
        <v>Penglai Penggang Gold Industry Co., Ltd.</v>
      </c>
      <c r="S106" s="181" t="str">
        <f t="shared" ca="1" si="15"/>
        <v>CN</v>
      </c>
      <c r="T106" s="181" t="str">
        <f ca="1">IF(B106="","",IF(ISERROR(MATCH($J106,SorP!$B$1:$B$6279,0)),"",INDIRECT("'SorP'!$A$"&amp;MATCH($S106&amp;$J106,SorP!C:C,0))))</f>
        <v>CN-SD</v>
      </c>
      <c r="U106" s="201"/>
      <c r="V106" s="226">
        <f>IF(C106="",NA(),IF(OR(C106="Smelter not listed",C106="Smelter not yet identified"),MATCH($B106&amp;$D106,'Smelter Look-up'!$J:$J,0),MATCH($B106&amp;$C106,'Smelter Look-up'!$J:$J,0)))</f>
        <v>205</v>
      </c>
      <c r="X106" s="227">
        <f t="shared" si="16"/>
        <v>0</v>
      </c>
      <c r="AB106" s="228" t="str">
        <f t="shared" si="17"/>
        <v>GoldPenglai Penggang Gold Industry Co., Ltd.</v>
      </c>
    </row>
    <row r="107" spans="1:28" s="227" customFormat="1" ht="409.5">
      <c r="A107" s="181"/>
      <c r="B107" s="182" t="s">
        <v>1125</v>
      </c>
      <c r="C107" s="186" t="s">
        <v>15526</v>
      </c>
      <c r="D107" s="230" t="s">
        <v>15526</v>
      </c>
      <c r="E107" s="182" t="s">
        <v>1094</v>
      </c>
      <c r="F107" s="182" t="str">
        <f ca="1">IF(ISERROR($V107),"",OFFSET('Smelter Look-up'!$E$4,$V107-4,0))</f>
        <v>CID001352</v>
      </c>
      <c r="G107" s="182" t="str">
        <f ca="1">IF(C107=$X$4,IF(ISERROR($V107),"Enter smelter details","RMI"),IF(ISERROR($V107),"",OFFSET('Smelter Look-up'!$F$4,$V107-4,0)))</f>
        <v>RMI</v>
      </c>
      <c r="H107" s="183" t="s">
        <v>16059</v>
      </c>
      <c r="I107" s="184" t="s">
        <v>15529</v>
      </c>
      <c r="J107" s="184" t="s">
        <v>3790</v>
      </c>
      <c r="K107" s="224"/>
      <c r="L107" s="224"/>
      <c r="M107" s="224"/>
      <c r="N107" s="224" t="s">
        <v>16060</v>
      </c>
      <c r="O107" s="224" t="s">
        <v>16061</v>
      </c>
      <c r="P107" s="185"/>
      <c r="Q107" s="225" t="s">
        <v>15808</v>
      </c>
      <c r="R107" s="182" t="str">
        <f ca="1">IF(ISERROR($V107),"",OFFSET('Smelter Look-up'!$C$4,$V107-4,0)&amp;"")</f>
        <v>MKS PAMP SA</v>
      </c>
      <c r="S107" s="181" t="str">
        <f t="shared" ca="1" si="15"/>
        <v>CH</v>
      </c>
      <c r="T107" s="181" t="str">
        <f ca="1">IF(B107="","",IF(ISERROR(MATCH($J107,SorP!$B$1:$B$6279,0)),"",INDIRECT("'SorP'!$A$"&amp;MATCH($S107&amp;$J107,SorP!C:C,0))))</f>
        <v>CH-GE</v>
      </c>
      <c r="U107" s="201"/>
      <c r="V107" s="226">
        <f>IF(C107="",NA(),IF(OR(C107="Smelter not listed",C107="Smelter not yet identified"),MATCH($B107&amp;$D107,'Smelter Look-up'!$J:$J,0),MATCH($B107&amp;$C107,'Smelter Look-up'!$J:$J,0)))</f>
        <v>184</v>
      </c>
      <c r="X107" s="227">
        <f t="shared" si="16"/>
        <v>0</v>
      </c>
      <c r="AB107" s="228" t="str">
        <f t="shared" si="17"/>
        <v>GoldMKS PAMP SA</v>
      </c>
    </row>
    <row r="108" spans="1:28" s="227" customFormat="1" ht="409.5">
      <c r="A108" s="181"/>
      <c r="B108" s="182" t="s">
        <v>1125</v>
      </c>
      <c r="C108" s="186" t="s">
        <v>2257</v>
      </c>
      <c r="D108" s="230" t="s">
        <v>2257</v>
      </c>
      <c r="E108" s="182" t="s">
        <v>879</v>
      </c>
      <c r="F108" s="182" t="str">
        <f ca="1">IF(ISERROR($V108),"",OFFSET('Smelter Look-up'!$E$4,$V108-4,0))</f>
        <v>CID001326</v>
      </c>
      <c r="G108" s="182" t="str">
        <f ca="1">IF(C108=$X$4,IF(ISERROR($V108),"Enter smelter details","RMI"),IF(ISERROR($V108),"",OFFSET('Smelter Look-up'!$F$4,$V108-4,0)))</f>
        <v>RMI</v>
      </c>
      <c r="H108" s="183" t="s">
        <v>16062</v>
      </c>
      <c r="I108" s="184" t="s">
        <v>1638</v>
      </c>
      <c r="J108" s="184" t="s">
        <v>10035</v>
      </c>
      <c r="K108" s="224"/>
      <c r="L108" s="224"/>
      <c r="M108" s="224"/>
      <c r="N108" s="224" t="s">
        <v>16063</v>
      </c>
      <c r="O108" s="224" t="s">
        <v>16064</v>
      </c>
      <c r="P108" s="185"/>
      <c r="Q108" s="225"/>
      <c r="R108" s="182" t="str">
        <f ca="1">IF(ISERROR($V108),"",OFFSET('Smelter Look-up'!$C$4,$V108-4,0)&amp;"")</f>
        <v>OJSC "The Gulidov Krasnoyarsk Non-Ferrous Metals Plant" (OJSC Krastsvetmet)</v>
      </c>
      <c r="S108" s="181" t="str">
        <f t="shared" ca="1" si="15"/>
        <v>RU</v>
      </c>
      <c r="T108" s="181" t="str">
        <f ca="1">IF(B108="","",IF(ISERROR(MATCH($J108,SorP!$B$1:$B$6279,0)),"",INDIRECT("'SorP'!$A$"&amp;MATCH($S108&amp;$J108,SorP!C:C,0))))</f>
        <v>RU-KYA</v>
      </c>
      <c r="U108" s="201"/>
      <c r="V108" s="226">
        <f>IF(C108="",NA(),IF(OR(C108="Smelter not listed",C108="Smelter not yet identified"),MATCH($B108&amp;$D108,'Smelter Look-up'!$J:$J,0),MATCH($B108&amp;$C108,'Smelter Look-up'!$J:$J,0)))</f>
        <v>199</v>
      </c>
      <c r="X108" s="227">
        <f t="shared" si="16"/>
        <v>0</v>
      </c>
      <c r="AB108" s="228" t="str">
        <f t="shared" si="17"/>
        <v>GoldOJSC "The Gulidov Krasnoyarsk Non-Ferrous Metals Plant" (OJSC Krastsvetmet)</v>
      </c>
    </row>
    <row r="109" spans="1:28" s="227" customFormat="1" ht="409.5">
      <c r="A109" s="181"/>
      <c r="B109" s="182" t="s">
        <v>1125</v>
      </c>
      <c r="C109" s="186" t="s">
        <v>2155</v>
      </c>
      <c r="D109" s="230" t="s">
        <v>2155</v>
      </c>
      <c r="E109" s="182" t="s">
        <v>1104</v>
      </c>
      <c r="F109" s="182" t="str">
        <f ca="1">IF(ISERROR($V109),"",OFFSET('Smelter Look-up'!$E$4,$V109-4,0))</f>
        <v>CID001325</v>
      </c>
      <c r="G109" s="182" t="str">
        <f ca="1">IF(C109=$X$4,IF(ISERROR($V109),"Enter smelter details","RMI"),IF(ISERROR($V109),"",OFFSET('Smelter Look-up'!$F$4,$V109-4,0)))</f>
        <v>RMI</v>
      </c>
      <c r="H109" s="183" t="s">
        <v>16065</v>
      </c>
      <c r="I109" s="184" t="s">
        <v>1636</v>
      </c>
      <c r="J109" s="184" t="s">
        <v>1637</v>
      </c>
      <c r="K109" s="224"/>
      <c r="L109" s="224"/>
      <c r="M109" s="224"/>
      <c r="N109" s="224" t="s">
        <v>16066</v>
      </c>
      <c r="O109" s="224" t="s">
        <v>16067</v>
      </c>
      <c r="P109" s="185"/>
      <c r="Q109" s="225" t="s">
        <v>15808</v>
      </c>
      <c r="R109" s="182" t="str">
        <f ca="1">IF(ISERROR($V109),"",OFFSET('Smelter Look-up'!$C$4,$V109-4,0)&amp;"")</f>
        <v>Ohura Precious Metal Industry Co., Ltd.</v>
      </c>
      <c r="S109" s="181" t="str">
        <f t="shared" ca="1" si="15"/>
        <v>JP</v>
      </c>
      <c r="T109" s="181" t="str">
        <f ca="1">IF(B109="","",IF(ISERROR(MATCH($J109,SorP!$B$1:$B$6279,0)),"",INDIRECT("'SorP'!$A$"&amp;MATCH($S109&amp;$J109,SorP!C:C,0))))</f>
        <v>JP-29</v>
      </c>
      <c r="U109" s="201"/>
      <c r="V109" s="226">
        <f>IF(C109="",NA(),IF(OR(C109="Smelter not listed",C109="Smelter not yet identified"),MATCH($B109&amp;$D109,'Smelter Look-up'!$J:$J,0),MATCH($B109&amp;$C109,'Smelter Look-up'!$J:$J,0)))</f>
        <v>198</v>
      </c>
      <c r="X109" s="227">
        <f t="shared" si="16"/>
        <v>0</v>
      </c>
      <c r="AB109" s="228" t="str">
        <f t="shared" si="17"/>
        <v>GoldOhura Precious Metal Industry Co., Ltd.</v>
      </c>
    </row>
    <row r="110" spans="1:28" s="227" customFormat="1" ht="409.5">
      <c r="A110" s="181"/>
      <c r="B110" s="182" t="s">
        <v>1125</v>
      </c>
      <c r="C110" s="186" t="s">
        <v>2154</v>
      </c>
      <c r="D110" s="230" t="s">
        <v>2154</v>
      </c>
      <c r="E110" s="182" t="s">
        <v>1104</v>
      </c>
      <c r="F110" s="182" t="str">
        <f ca="1">IF(ISERROR($V110),"",OFFSET('Smelter Look-up'!$E$4,$V110-4,0))</f>
        <v>CID001259</v>
      </c>
      <c r="G110" s="182" t="str">
        <f ca="1">IF(C110=$X$4,IF(ISERROR($V110),"Enter smelter details","RMI"),IF(ISERROR($V110),"",OFFSET('Smelter Look-up'!$F$4,$V110-4,0)))</f>
        <v>RMI</v>
      </c>
      <c r="H110" s="183" t="s">
        <v>16068</v>
      </c>
      <c r="I110" s="184" t="s">
        <v>1633</v>
      </c>
      <c r="J110" s="184" t="s">
        <v>1634</v>
      </c>
      <c r="K110" s="224"/>
      <c r="L110" s="224"/>
      <c r="M110" s="224"/>
      <c r="N110" s="224" t="s">
        <v>16069</v>
      </c>
      <c r="O110" s="224" t="s">
        <v>16070</v>
      </c>
      <c r="P110" s="185"/>
      <c r="Q110" s="225" t="s">
        <v>15808</v>
      </c>
      <c r="R110" s="182" t="str">
        <f ca="1">IF(ISERROR($V110),"",OFFSET('Smelter Look-up'!$C$4,$V110-4,0)&amp;"")</f>
        <v>Nihon Material Co., Ltd.</v>
      </c>
      <c r="S110" s="181" t="str">
        <f t="shared" ca="1" si="15"/>
        <v>JP</v>
      </c>
      <c r="T110" s="181" t="str">
        <f ca="1">IF(B110="","",IF(ISERROR(MATCH($J110,SorP!$B$1:$B$6279,0)),"",INDIRECT("'SorP'!$A$"&amp;MATCH($S110&amp;$J110,SorP!C:C,0))))</f>
        <v>JP-12</v>
      </c>
      <c r="U110" s="201"/>
      <c r="V110" s="226">
        <f>IF(C110="",NA(),IF(OR(C110="Smelter not listed",C110="Smelter not yet identified"),MATCH($B110&amp;$D110,'Smelter Look-up'!$J:$J,0),MATCH($B110&amp;$C110,'Smelter Look-up'!$J:$J,0)))</f>
        <v>193</v>
      </c>
      <c r="X110" s="227">
        <f t="shared" si="16"/>
        <v>0</v>
      </c>
      <c r="AB110" s="228" t="str">
        <f t="shared" si="17"/>
        <v>GoldNihon Material Co., Ltd.</v>
      </c>
    </row>
    <row r="111" spans="1:28" s="227" customFormat="1" ht="409.5">
      <c r="A111" s="181"/>
      <c r="B111" s="182" t="s">
        <v>1125</v>
      </c>
      <c r="C111" s="186" t="s">
        <v>1226</v>
      </c>
      <c r="D111" s="230" t="s">
        <v>1226</v>
      </c>
      <c r="E111" s="182" t="s">
        <v>887</v>
      </c>
      <c r="F111" s="182" t="str">
        <f ca="1">IF(ISERROR($V111),"",OFFSET('Smelter Look-up'!$E$4,$V111-4,0))</f>
        <v>CID001236</v>
      </c>
      <c r="G111" s="182" t="str">
        <f ca="1">IF(C111=$X$4,IF(ISERROR($V111),"Enter smelter details","RMI"),IF(ISERROR($V111),"",OFFSET('Smelter Look-up'!$F$4,$V111-4,0)))</f>
        <v>RMI</v>
      </c>
      <c r="H111" s="183" t="s">
        <v>16071</v>
      </c>
      <c r="I111" s="184" t="s">
        <v>1632</v>
      </c>
      <c r="J111" s="184" t="s">
        <v>12019</v>
      </c>
      <c r="K111" s="224"/>
      <c r="L111" s="224"/>
      <c r="M111" s="224"/>
      <c r="N111" s="224" t="s">
        <v>16072</v>
      </c>
      <c r="O111" s="224" t="s">
        <v>16073</v>
      </c>
      <c r="P111" s="185"/>
      <c r="Q111" s="225" t="s">
        <v>15808</v>
      </c>
      <c r="R111" s="182" t="str">
        <f ca="1">IF(ISERROR($V111),"",OFFSET('Smelter Look-up'!$C$4,$V111-4,0)&amp;"")</f>
        <v>Navoi Mining and Metallurgical Combinat</v>
      </c>
      <c r="S111" s="181" t="str">
        <f t="shared" ca="1" si="15"/>
        <v>UZ</v>
      </c>
      <c r="T111" s="181" t="str">
        <f ca="1">IF(B111="","",IF(ISERROR(MATCH($J111,SorP!$B$1:$B$6279,0)),"",INDIRECT("'SorP'!$A$"&amp;MATCH($S111&amp;$J111,SorP!C:C,0))))</f>
        <v>UZ-NW</v>
      </c>
      <c r="U111" s="201"/>
      <c r="V111" s="226">
        <f>IF(C111="",NA(),IF(OR(C111="Smelter not listed",C111="Smelter not yet identified"),MATCH($B111&amp;$D111,'Smelter Look-up'!$J:$J,0),MATCH($B111&amp;$C111,'Smelter Look-up'!$J:$J,0)))</f>
        <v>191</v>
      </c>
      <c r="X111" s="227">
        <f t="shared" si="16"/>
        <v>0</v>
      </c>
      <c r="AB111" s="228" t="str">
        <f t="shared" si="17"/>
        <v>GoldNavoi Mining and Metallurgical Combinat</v>
      </c>
    </row>
    <row r="112" spans="1:28" s="227" customFormat="1" ht="409.5">
      <c r="A112" s="181"/>
      <c r="B112" s="182" t="s">
        <v>1125</v>
      </c>
      <c r="C112" s="186" t="s">
        <v>12431</v>
      </c>
      <c r="D112" s="230" t="s">
        <v>12431</v>
      </c>
      <c r="E112" s="182" t="s">
        <v>885</v>
      </c>
      <c r="F112" s="182" t="str">
        <f ca="1">IF(ISERROR($V112),"",OFFSET('Smelter Look-up'!$E$4,$V112-4,0))</f>
        <v>CID001220</v>
      </c>
      <c r="G112" s="182" t="str">
        <f ca="1">IF(C112=$X$4,IF(ISERROR($V112),"Enter smelter details","RMI"),IF(ISERROR($V112),"",OFFSET('Smelter Look-up'!$F$4,$V112-4,0)))</f>
        <v>RMI</v>
      </c>
      <c r="H112" s="183" t="s">
        <v>16074</v>
      </c>
      <c r="I112" s="184" t="s">
        <v>1631</v>
      </c>
      <c r="J112" s="184" t="s">
        <v>11268</v>
      </c>
      <c r="K112" s="224"/>
      <c r="L112" s="224"/>
      <c r="M112" s="224"/>
      <c r="N112" s="224" t="s">
        <v>16075</v>
      </c>
      <c r="O112" s="224" t="s">
        <v>16076</v>
      </c>
      <c r="P112" s="185"/>
      <c r="Q112" s="225" t="s">
        <v>15808</v>
      </c>
      <c r="R112" s="182" t="str">
        <f ca="1">IF(ISERROR($V112),"",OFFSET('Smelter Look-up'!$C$4,$V112-4,0)&amp;"")</f>
        <v>Nadir Metal Rafineri San. Ve Tic. A.S.</v>
      </c>
      <c r="S112" s="181" t="str">
        <f t="shared" ca="1" si="15"/>
        <v>TR</v>
      </c>
      <c r="T112" s="181" t="str">
        <f ca="1">IF(B112="","",IF(ISERROR(MATCH($J112,SorP!$B$1:$B$6279,0)),"",INDIRECT("'SorP'!$A$"&amp;MATCH($S112&amp;$J112,SorP!C:C,0))))</f>
        <v>TR-34</v>
      </c>
      <c r="U112" s="201"/>
      <c r="V112" s="226">
        <f>IF(C112="",NA(),IF(OR(C112="Smelter not listed",C112="Smelter not yet identified"),MATCH($B112&amp;$D112,'Smelter Look-up'!$J:$J,0),MATCH($B112&amp;$C112,'Smelter Look-up'!$J:$J,0)))</f>
        <v>189</v>
      </c>
      <c r="X112" s="227">
        <f t="shared" si="16"/>
        <v>0</v>
      </c>
      <c r="AB112" s="228" t="str">
        <f t="shared" si="17"/>
        <v>GoldNadir Metal Rafineri San. Ve Tic. A.S.</v>
      </c>
    </row>
    <row r="113" spans="1:28" s="227" customFormat="1" ht="409.5">
      <c r="A113" s="181"/>
      <c r="B113" s="182" t="s">
        <v>1125</v>
      </c>
      <c r="C113" s="186" t="s">
        <v>907</v>
      </c>
      <c r="D113" s="230" t="s">
        <v>907</v>
      </c>
      <c r="E113" s="182" t="s">
        <v>879</v>
      </c>
      <c r="F113" s="182" t="str">
        <f ca="1">IF(ISERROR($V113),"",OFFSET('Smelter Look-up'!$E$4,$V113-4,0))</f>
        <v>CID001204</v>
      </c>
      <c r="G113" s="182" t="str">
        <f ca="1">IF(C113=$X$4,IF(ISERROR($V113),"Enter smelter details","RMI"),IF(ISERROR($V113),"",OFFSET('Smelter Look-up'!$F$4,$V113-4,0)))</f>
        <v>RMI</v>
      </c>
      <c r="H113" s="183" t="s">
        <v>16077</v>
      </c>
      <c r="I113" s="184" t="s">
        <v>1630</v>
      </c>
      <c r="J113" s="184" t="s">
        <v>9892</v>
      </c>
      <c r="K113" s="224"/>
      <c r="L113" s="224"/>
      <c r="M113" s="224"/>
      <c r="N113" s="224" t="s">
        <v>16078</v>
      </c>
      <c r="O113" s="224" t="s">
        <v>16079</v>
      </c>
      <c r="P113" s="185"/>
      <c r="Q113" s="225"/>
      <c r="R113" s="182" t="str">
        <f ca="1">IF(ISERROR($V113),"",OFFSET('Smelter Look-up'!$C$4,$V113-4,0)&amp;"")</f>
        <v>Moscow Special Alloys Processing Plant</v>
      </c>
      <c r="S113" s="181" t="str">
        <f t="shared" ca="1" si="15"/>
        <v>RU</v>
      </c>
      <c r="T113" s="181" t="str">
        <f ca="1">IF(B113="","",IF(ISERROR(MATCH($J113,SorP!$B$1:$B$6279,0)),"",INDIRECT("'SorP'!$A$"&amp;MATCH($S113&amp;$J113,SorP!C:C,0))))</f>
        <v>RU-MOW</v>
      </c>
      <c r="U113" s="201"/>
      <c r="V113" s="226">
        <f>IF(C113="",NA(),IF(OR(C113="Smelter not listed",C113="Smelter not yet identified"),MATCH($B113&amp;$D113,'Smelter Look-up'!$J:$J,0),MATCH($B113&amp;$C113,'Smelter Look-up'!$J:$J,0)))</f>
        <v>188</v>
      </c>
      <c r="X113" s="227">
        <f t="shared" si="16"/>
        <v>0</v>
      </c>
      <c r="AB113" s="228" t="str">
        <f t="shared" si="17"/>
        <v>GoldMoscow Special Alloys Processing Plant</v>
      </c>
    </row>
    <row r="114" spans="1:28" s="227" customFormat="1" ht="409.5">
      <c r="A114" s="181"/>
      <c r="B114" s="182" t="s">
        <v>1125</v>
      </c>
      <c r="C114" s="186" t="s">
        <v>1225</v>
      </c>
      <c r="D114" s="230" t="s">
        <v>1225</v>
      </c>
      <c r="E114" s="182" t="s">
        <v>1104</v>
      </c>
      <c r="F114" s="182" t="str">
        <f ca="1">IF(ISERROR($V114),"",OFFSET('Smelter Look-up'!$E$4,$V114-4,0))</f>
        <v>CID001193</v>
      </c>
      <c r="G114" s="182" t="str">
        <f ca="1">IF(C114=$X$4,IF(ISERROR($V114),"Enter smelter details","RMI"),IF(ISERROR($V114),"",OFFSET('Smelter Look-up'!$F$4,$V114-4,0)))</f>
        <v>RMI</v>
      </c>
      <c r="H114" s="183" t="s">
        <v>16080</v>
      </c>
      <c r="I114" s="184" t="s">
        <v>1628</v>
      </c>
      <c r="J114" s="184" t="s">
        <v>1627</v>
      </c>
      <c r="K114" s="224"/>
      <c r="L114" s="224"/>
      <c r="M114" s="224"/>
      <c r="N114" s="224" t="s">
        <v>16081</v>
      </c>
      <c r="O114" s="224" t="s">
        <v>16082</v>
      </c>
      <c r="P114" s="185"/>
      <c r="Q114" s="225" t="s">
        <v>15808</v>
      </c>
      <c r="R114" s="182" t="str">
        <f ca="1">IF(ISERROR($V114),"",OFFSET('Smelter Look-up'!$C$4,$V114-4,0)&amp;"")</f>
        <v>Mitsui Mining and Smelting Co., Ltd.</v>
      </c>
      <c r="S114" s="181" t="str">
        <f t="shared" ca="1" si="15"/>
        <v>JP</v>
      </c>
      <c r="T114" s="181" t="str">
        <f ca="1">IF(B114="","",IF(ISERROR(MATCH($J114,SorP!$B$1:$B$6279,0)),"",INDIRECT("'SorP'!$A$"&amp;MATCH($S114&amp;$J114,SorP!C:C,0))))</f>
        <v>JP-34</v>
      </c>
      <c r="U114" s="201"/>
      <c r="V114" s="226">
        <f>IF(C114="",NA(),IF(OR(C114="Smelter not listed",C114="Smelter not yet identified"),MATCH($B114&amp;$D114,'Smelter Look-up'!$J:$J,0),MATCH($B114&amp;$C114,'Smelter Look-up'!$J:$J,0)))</f>
        <v>183</v>
      </c>
      <c r="X114" s="227">
        <f t="shared" si="16"/>
        <v>0</v>
      </c>
      <c r="AB114" s="228" t="str">
        <f t="shared" si="17"/>
        <v>GoldMitsui Mining and Smelting Co., Ltd.</v>
      </c>
    </row>
    <row r="115" spans="1:28" s="227" customFormat="1" ht="409.5">
      <c r="A115" s="181"/>
      <c r="B115" s="182" t="s">
        <v>1125</v>
      </c>
      <c r="C115" s="186" t="s">
        <v>1159</v>
      </c>
      <c r="D115" s="230" t="s">
        <v>1159</v>
      </c>
      <c r="E115" s="182" t="s">
        <v>1104</v>
      </c>
      <c r="F115" s="182" t="str">
        <f ca="1">IF(ISERROR($V115),"",OFFSET('Smelter Look-up'!$E$4,$V115-4,0))</f>
        <v>CID001188</v>
      </c>
      <c r="G115" s="182" t="str">
        <f ca="1">IF(C115=$X$4,IF(ISERROR($V115),"Enter smelter details","RMI"),IF(ISERROR($V115),"",OFFSET('Smelter Look-up'!$F$4,$V115-4,0)))</f>
        <v>RMI</v>
      </c>
      <c r="H115" s="183" t="s">
        <v>16083</v>
      </c>
      <c r="I115" s="184" t="s">
        <v>1541</v>
      </c>
      <c r="J115" s="184" t="s">
        <v>1541</v>
      </c>
      <c r="K115" s="224"/>
      <c r="L115" s="224"/>
      <c r="M115" s="224"/>
      <c r="N115" s="224" t="s">
        <v>16084</v>
      </c>
      <c r="O115" s="224" t="s">
        <v>16085</v>
      </c>
      <c r="P115" s="185"/>
      <c r="Q115" s="225" t="s">
        <v>15808</v>
      </c>
      <c r="R115" s="182" t="str">
        <f ca="1">IF(ISERROR($V115),"",OFFSET('Smelter Look-up'!$C$4,$V115-4,0)&amp;"")</f>
        <v>Mitsubishi Materials Corporation</v>
      </c>
      <c r="S115" s="181" t="str">
        <f t="shared" ca="1" si="15"/>
        <v>JP</v>
      </c>
      <c r="T115" s="181" t="str">
        <f ca="1">IF(B115="","",IF(ISERROR(MATCH($J115,SorP!$B$1:$B$6279,0)),"",INDIRECT("'SorP'!$A$"&amp;MATCH($S115&amp;$J115,SorP!C:C,0))))</f>
        <v>JP-13</v>
      </c>
      <c r="U115" s="201"/>
      <c r="V115" s="226">
        <f>IF(C115="",NA(),IF(OR(C115="Smelter not listed",C115="Smelter not yet identified"),MATCH($B115&amp;$D115,'Smelter Look-up'!$J:$J,0),MATCH($B115&amp;$C115,'Smelter Look-up'!$J:$J,0)))</f>
        <v>181</v>
      </c>
      <c r="X115" s="227">
        <f t="shared" si="16"/>
        <v>0</v>
      </c>
      <c r="AB115" s="228" t="str">
        <f t="shared" si="17"/>
        <v>GoldMitsubishi Materials Corporation</v>
      </c>
    </row>
    <row r="116" spans="1:28" s="227" customFormat="1" ht="409.5">
      <c r="A116" s="181"/>
      <c r="B116" s="182" t="s">
        <v>1125</v>
      </c>
      <c r="C116" s="186" t="s">
        <v>12429</v>
      </c>
      <c r="D116" s="230" t="s">
        <v>12429</v>
      </c>
      <c r="E116" s="182" t="s">
        <v>1109</v>
      </c>
      <c r="F116" s="182" t="str">
        <f ca="1">IF(ISERROR($V116),"",OFFSET('Smelter Look-up'!$E$4,$V116-4,0))</f>
        <v>CID001161</v>
      </c>
      <c r="G116" s="182" t="str">
        <f ca="1">IF(C116=$X$4,IF(ISERROR($V116),"Enter smelter details","RMI"),IF(ISERROR($V116),"",OFFSET('Smelter Look-up'!$F$4,$V116-4,0)))</f>
        <v>RMI</v>
      </c>
      <c r="H116" s="183" t="s">
        <v>16086</v>
      </c>
      <c r="I116" s="184" t="s">
        <v>1626</v>
      </c>
      <c r="J116" s="184" t="s">
        <v>12885</v>
      </c>
      <c r="K116" s="224"/>
      <c r="L116" s="224"/>
      <c r="M116" s="224"/>
      <c r="N116" s="224" t="s">
        <v>16087</v>
      </c>
      <c r="O116" s="224" t="s">
        <v>16088</v>
      </c>
      <c r="P116" s="185"/>
      <c r="Q116" s="225" t="s">
        <v>15808</v>
      </c>
      <c r="R116" s="182" t="str">
        <f ca="1">IF(ISERROR($V116),"",OFFSET('Smelter Look-up'!$C$4,$V116-4,0)&amp;"")</f>
        <v>Metalurgica Met-Mex Penoles S.A. De C.V.</v>
      </c>
      <c r="S116" s="181" t="str">
        <f t="shared" ca="1" si="15"/>
        <v>MX</v>
      </c>
      <c r="T116" s="181" t="str">
        <f ca="1">IF(B116="","",IF(ISERROR(MATCH($J116,SorP!$B$1:$B$6279,0)),"",INDIRECT("'SorP'!$A$"&amp;MATCH($S116&amp;$J116,SorP!C:C,0))))</f>
        <v>MX-COA</v>
      </c>
      <c r="U116" s="201"/>
      <c r="V116" s="226">
        <f>IF(C116="",NA(),IF(OR(C116="Smelter not listed",C116="Smelter not yet identified"),MATCH($B116&amp;$D116,'Smelter Look-up'!$J:$J,0),MATCH($B116&amp;$C116,'Smelter Look-up'!$J:$J,0)))</f>
        <v>177</v>
      </c>
      <c r="X116" s="227">
        <f t="shared" si="16"/>
        <v>0</v>
      </c>
      <c r="AB116" s="228" t="str">
        <f t="shared" si="17"/>
        <v>GoldMetalurgica Met-Mex Penoles S.A. De C.V.</v>
      </c>
    </row>
    <row r="117" spans="1:28" s="227" customFormat="1" ht="409.5">
      <c r="A117" s="181"/>
      <c r="B117" s="182" t="s">
        <v>1125</v>
      </c>
      <c r="C117" s="186" t="s">
        <v>1224</v>
      </c>
      <c r="D117" s="230" t="s">
        <v>1224</v>
      </c>
      <c r="E117" s="182" t="s">
        <v>2432</v>
      </c>
      <c r="F117" s="182" t="str">
        <f ca="1">IF(ISERROR($V117),"",OFFSET('Smelter Look-up'!$E$4,$V117-4,0))</f>
        <v>CID001157</v>
      </c>
      <c r="G117" s="182" t="str">
        <f ca="1">IF(C117=$X$4,IF(ISERROR($V117),"Enter smelter details","RMI"),IF(ISERROR($V117),"",OFFSET('Smelter Look-up'!$F$4,$V117-4,0)))</f>
        <v>RMI</v>
      </c>
      <c r="H117" s="183" t="s">
        <v>16089</v>
      </c>
      <c r="I117" s="184" t="s">
        <v>1624</v>
      </c>
      <c r="J117" s="184" t="s">
        <v>1625</v>
      </c>
      <c r="K117" s="224"/>
      <c r="L117" s="224"/>
      <c r="M117" s="224"/>
      <c r="N117" s="224" t="s">
        <v>16090</v>
      </c>
      <c r="O117" s="224" t="s">
        <v>16091</v>
      </c>
      <c r="P117" s="185"/>
      <c r="Q117" s="225" t="s">
        <v>15808</v>
      </c>
      <c r="R117" s="182" t="str">
        <f ca="1">IF(ISERROR($V117),"",OFFSET('Smelter Look-up'!$C$4,$V117-4,0)&amp;"")</f>
        <v>Metalor USA Refining Corporation</v>
      </c>
      <c r="S117" s="181" t="str">
        <f t="shared" ca="1" si="15"/>
        <v>US</v>
      </c>
      <c r="T117" s="181" t="str">
        <f ca="1">IF(B117="","",IF(ISERROR(MATCH($J117,SorP!$B$1:$B$6279,0)),"",INDIRECT("'SorP'!$A$"&amp;MATCH($S117&amp;$J117,SorP!C:C,0))))</f>
        <v>US-MA</v>
      </c>
      <c r="U117" s="201"/>
      <c r="V117" s="226">
        <f>IF(C117="",NA(),IF(OR(C117="Smelter not listed",C117="Smelter not yet identified"),MATCH($B117&amp;$D117,'Smelter Look-up'!$J:$J,0),MATCH($B117&amp;$C117,'Smelter Look-up'!$J:$J,0)))</f>
        <v>176</v>
      </c>
      <c r="X117" s="227">
        <f t="shared" si="16"/>
        <v>0</v>
      </c>
      <c r="AB117" s="228" t="str">
        <f t="shared" si="17"/>
        <v>GoldMetalor USA Refining Corporation</v>
      </c>
    </row>
    <row r="118" spans="1:28" s="227" customFormat="1" ht="409.5">
      <c r="A118" s="181"/>
      <c r="B118" s="182" t="s">
        <v>1125</v>
      </c>
      <c r="C118" s="186" t="s">
        <v>2305</v>
      </c>
      <c r="D118" s="230" t="s">
        <v>2305</v>
      </c>
      <c r="E118" s="182" t="s">
        <v>1094</v>
      </c>
      <c r="F118" s="182" t="str">
        <f ca="1">IF(ISERROR($V118),"",OFFSET('Smelter Look-up'!$E$4,$V118-4,0))</f>
        <v>CID001153</v>
      </c>
      <c r="G118" s="182" t="str">
        <f ca="1">IF(C118=$X$4,IF(ISERROR($V118),"Enter smelter details","RMI"),IF(ISERROR($V118),"",OFFSET('Smelter Look-up'!$F$4,$V118-4,0)))</f>
        <v>RMI</v>
      </c>
      <c r="H118" s="183" t="s">
        <v>16092</v>
      </c>
      <c r="I118" s="184" t="s">
        <v>1622</v>
      </c>
      <c r="J118" s="184" t="s">
        <v>1623</v>
      </c>
      <c r="K118" s="224"/>
      <c r="L118" s="224"/>
      <c r="M118" s="224"/>
      <c r="N118" s="224" t="s">
        <v>16093</v>
      </c>
      <c r="O118" s="224" t="s">
        <v>16094</v>
      </c>
      <c r="P118" s="185"/>
      <c r="Q118" s="225" t="s">
        <v>15808</v>
      </c>
      <c r="R118" s="182" t="str">
        <f ca="1">IF(ISERROR($V118),"",OFFSET('Smelter Look-up'!$C$4,$V118-4,0)&amp;"")</f>
        <v>Metalor Technologies S.A.</v>
      </c>
      <c r="S118" s="181" t="str">
        <f t="shared" ca="1" si="15"/>
        <v>CH</v>
      </c>
      <c r="T118" s="181" t="str">
        <f ca="1">IF(B118="","",IF(ISERROR(MATCH($J118,SorP!$B$1:$B$6279,0)),"",INDIRECT("'SorP'!$A$"&amp;MATCH($S118&amp;$J118,SorP!C:C,0))))</f>
        <v>CH-NE</v>
      </c>
      <c r="U118" s="201"/>
      <c r="V118" s="226">
        <f>IF(C118="",NA(),IF(OR(C118="Smelter not listed",C118="Smelter not yet identified"),MATCH($B118&amp;$D118,'Smelter Look-up'!$J:$J,0),MATCH($B118&amp;$C118,'Smelter Look-up'!$J:$J,0)))</f>
        <v>175</v>
      </c>
      <c r="X118" s="227">
        <f t="shared" si="16"/>
        <v>0</v>
      </c>
      <c r="AB118" s="228" t="str">
        <f t="shared" si="17"/>
        <v>GoldMetalor Technologies S.A.</v>
      </c>
    </row>
    <row r="119" spans="1:28" s="227" customFormat="1" ht="409.5">
      <c r="A119" s="181"/>
      <c r="B119" s="182" t="s">
        <v>1125</v>
      </c>
      <c r="C119" s="186" t="s">
        <v>2151</v>
      </c>
      <c r="D119" s="230" t="s">
        <v>2151</v>
      </c>
      <c r="E119" s="182" t="s">
        <v>882</v>
      </c>
      <c r="F119" s="182" t="str">
        <f ca="1">IF(ISERROR($V119),"",OFFSET('Smelter Look-up'!$E$4,$V119-4,0))</f>
        <v>CID001152</v>
      </c>
      <c r="G119" s="182" t="str">
        <f ca="1">IF(C119=$X$4,IF(ISERROR($V119),"Enter smelter details","RMI"),IF(ISERROR($V119),"",OFFSET('Smelter Look-up'!$F$4,$V119-4,0)))</f>
        <v>RMI</v>
      </c>
      <c r="H119" s="183" t="s">
        <v>16095</v>
      </c>
      <c r="I119" s="184" t="s">
        <v>12723</v>
      </c>
      <c r="J119" s="184" t="s">
        <v>10295</v>
      </c>
      <c r="K119" s="224"/>
      <c r="L119" s="224"/>
      <c r="M119" s="224"/>
      <c r="N119" s="224" t="s">
        <v>16096</v>
      </c>
      <c r="O119" s="224" t="s">
        <v>16097</v>
      </c>
      <c r="P119" s="185"/>
      <c r="Q119" s="225" t="s">
        <v>15808</v>
      </c>
      <c r="R119" s="182" t="str">
        <f ca="1">IF(ISERROR($V119),"",OFFSET('Smelter Look-up'!$C$4,$V119-4,0)&amp;"")</f>
        <v>Metalor Technologies (Singapore) Pte., Ltd.</v>
      </c>
      <c r="S119" s="181" t="str">
        <f t="shared" ca="1" si="15"/>
        <v>SG</v>
      </c>
      <c r="T119" s="181" t="str">
        <f ca="1">IF(B119="","",IF(ISERROR(MATCH($J119,SorP!$B$1:$B$6279,0)),"",INDIRECT("'SorP'!$A$"&amp;MATCH($S119&amp;$J119,SorP!C:C,0))))</f>
        <v>SG-05</v>
      </c>
      <c r="U119" s="201"/>
      <c r="V119" s="226">
        <f>IF(C119="",NA(),IF(OR(C119="Smelter not listed",C119="Smelter not yet identified"),MATCH($B119&amp;$D119,'Smelter Look-up'!$J:$J,0),MATCH($B119&amp;$C119,'Smelter Look-up'!$J:$J,0)))</f>
        <v>173</v>
      </c>
      <c r="X119" s="227">
        <f t="shared" si="16"/>
        <v>0</v>
      </c>
      <c r="AB119" s="228" t="str">
        <f t="shared" si="17"/>
        <v>GoldMetalor Technologies (Singapore) Pte., Ltd.</v>
      </c>
    </row>
    <row r="120" spans="1:28" s="227" customFormat="1" ht="409.5">
      <c r="A120" s="181"/>
      <c r="B120" s="182" t="s">
        <v>1125</v>
      </c>
      <c r="C120" s="186" t="s">
        <v>2150</v>
      </c>
      <c r="D120" s="230" t="s">
        <v>2150</v>
      </c>
      <c r="E120" s="182" t="s">
        <v>1096</v>
      </c>
      <c r="F120" s="182" t="str">
        <f ca="1">IF(ISERROR($V120),"",OFFSET('Smelter Look-up'!$E$4,$V120-4,0))</f>
        <v>CID001149</v>
      </c>
      <c r="G120" s="182" t="str">
        <f ca="1">IF(C120=$X$4,IF(ISERROR($V120),"Enter smelter details","RMI"),IF(ISERROR($V120),"",OFFSET('Smelter Look-up'!$F$4,$V120-4,0)))</f>
        <v>RMI</v>
      </c>
      <c r="H120" s="183" t="s">
        <v>16098</v>
      </c>
      <c r="I120" s="184" t="s">
        <v>1621</v>
      </c>
      <c r="J120" s="184" t="s">
        <v>15310</v>
      </c>
      <c r="K120" s="224"/>
      <c r="L120" s="224"/>
      <c r="M120" s="224"/>
      <c r="N120" s="224" t="s">
        <v>16099</v>
      </c>
      <c r="O120" s="224" t="s">
        <v>16100</v>
      </c>
      <c r="P120" s="185"/>
      <c r="Q120" s="225" t="s">
        <v>15808</v>
      </c>
      <c r="R120" s="182" t="str">
        <f ca="1">IF(ISERROR($V120),"",OFFSET('Smelter Look-up'!$C$4,$V120-4,0)&amp;"")</f>
        <v>Metalor Technologies (Hong Kong) Ltd.</v>
      </c>
      <c r="S120" s="181" t="str">
        <f t="shared" ca="1" si="15"/>
        <v>CN</v>
      </c>
      <c r="T120" s="181" t="str">
        <f ca="1">IF(B120="","",IF(ISERROR(MATCH($J120,SorP!$B$1:$B$6279,0)),"",INDIRECT("'SorP'!$A$"&amp;MATCH($S120&amp;$J120,SorP!C:C,0))))</f>
        <v>CN-HK</v>
      </c>
      <c r="U120" s="201"/>
      <c r="V120" s="226">
        <f>IF(C120="",NA(),IF(OR(C120="Smelter not listed",C120="Smelter not yet identified"),MATCH($B120&amp;$D120,'Smelter Look-up'!$J:$J,0),MATCH($B120&amp;$C120,'Smelter Look-up'!$J:$J,0)))</f>
        <v>172</v>
      </c>
      <c r="X120" s="227">
        <f t="shared" si="16"/>
        <v>0</v>
      </c>
      <c r="AB120" s="228" t="str">
        <f t="shared" si="17"/>
        <v>GoldMetalor Technologies (Hong Kong) Ltd.</v>
      </c>
    </row>
    <row r="121" spans="1:28" s="227" customFormat="1" ht="409.5">
      <c r="A121" s="181"/>
      <c r="B121" s="182" t="s">
        <v>1125</v>
      </c>
      <c r="C121" s="186" t="s">
        <v>1619</v>
      </c>
      <c r="D121" s="230" t="s">
        <v>1619</v>
      </c>
      <c r="E121" s="182" t="s">
        <v>1096</v>
      </c>
      <c r="F121" s="182" t="str">
        <f ca="1">IF(ISERROR($V121),"",OFFSET('Smelter Look-up'!$E$4,$V121-4,0))</f>
        <v>CID001147</v>
      </c>
      <c r="G121" s="182" t="str">
        <f ca="1">IF(C121=$X$4,IF(ISERROR($V121),"Enter smelter details","RMI"),IF(ISERROR($V121),"",OFFSET('Smelter Look-up'!$F$4,$V121-4,0)))</f>
        <v>RMI</v>
      </c>
      <c r="H121" s="183" t="s">
        <v>16101</v>
      </c>
      <c r="I121" s="184" t="s">
        <v>2512</v>
      </c>
      <c r="J121" s="184" t="s">
        <v>13632</v>
      </c>
      <c r="K121" s="224"/>
      <c r="L121" s="224"/>
      <c r="M121" s="224"/>
      <c r="N121" s="224" t="s">
        <v>16102</v>
      </c>
      <c r="O121" s="224" t="s">
        <v>16103</v>
      </c>
      <c r="P121" s="185"/>
      <c r="Q121" s="225" t="s">
        <v>15808</v>
      </c>
      <c r="R121" s="182" t="str">
        <f ca="1">IF(ISERROR($V121),"",OFFSET('Smelter Look-up'!$C$4,$V121-4,0)&amp;"")</f>
        <v>Metalor Technologies (Suzhou) Ltd.</v>
      </c>
      <c r="S121" s="181" t="str">
        <f t="shared" ca="1" si="15"/>
        <v>CN</v>
      </c>
      <c r="T121" s="181" t="str">
        <f ca="1">IF(B121="","",IF(ISERROR(MATCH($J121,SorP!$B$1:$B$6279,0)),"",INDIRECT("'SorP'!$A$"&amp;MATCH($S121&amp;$J121,SorP!C:C,0))))</f>
        <v>CN-JS</v>
      </c>
      <c r="U121" s="201"/>
      <c r="V121" s="226">
        <f>IF(C121="",NA(),IF(OR(C121="Smelter not listed",C121="Smelter not yet identified"),MATCH($B121&amp;$D121,'Smelter Look-up'!$J:$J,0),MATCH($B121&amp;$C121,'Smelter Look-up'!$J:$J,0)))</f>
        <v>174</v>
      </c>
      <c r="X121" s="227">
        <f t="shared" si="16"/>
        <v>0</v>
      </c>
      <c r="AB121" s="228" t="str">
        <f t="shared" si="17"/>
        <v>GoldMetalor Technologies (Suzhou) Ltd.</v>
      </c>
    </row>
    <row r="122" spans="1:28" s="227" customFormat="1" ht="409.5">
      <c r="A122" s="181"/>
      <c r="B122" s="182" t="s">
        <v>1125</v>
      </c>
      <c r="C122" s="186" t="s">
        <v>57</v>
      </c>
      <c r="D122" s="230" t="s">
        <v>57</v>
      </c>
      <c r="E122" s="182" t="s">
        <v>1104</v>
      </c>
      <c r="F122" s="182" t="str">
        <f ca="1">IF(ISERROR($V122),"",OFFSET('Smelter Look-up'!$E$4,$V122-4,0))</f>
        <v>CID001119</v>
      </c>
      <c r="G122" s="182" t="str">
        <f ca="1">IF(C122=$X$4,IF(ISERROR($V122),"Enter smelter details","RMI"),IF(ISERROR($V122),"",OFFSET('Smelter Look-up'!$F$4,$V122-4,0)))</f>
        <v>RMI</v>
      </c>
      <c r="H122" s="183" t="s">
        <v>16104</v>
      </c>
      <c r="I122" s="184" t="s">
        <v>1618</v>
      </c>
      <c r="J122" s="184" t="s">
        <v>1580</v>
      </c>
      <c r="K122" s="224"/>
      <c r="L122" s="224"/>
      <c r="M122" s="224"/>
      <c r="N122" s="224" t="s">
        <v>16105</v>
      </c>
      <c r="O122" s="224" t="s">
        <v>16106</v>
      </c>
      <c r="P122" s="185"/>
      <c r="Q122" s="225" t="s">
        <v>15808</v>
      </c>
      <c r="R122" s="182" t="str">
        <f ca="1">IF(ISERROR($V122),"",OFFSET('Smelter Look-up'!$C$4,$V122-4,0)&amp;"")</f>
        <v>Matsuda Sangyo Co., Ltd.</v>
      </c>
      <c r="S122" s="181" t="str">
        <f t="shared" ca="1" si="15"/>
        <v>JP</v>
      </c>
      <c r="T122" s="181" t="str">
        <f ca="1">IF(B122="","",IF(ISERROR(MATCH($J122,SorP!$B$1:$B$6279,0)),"",INDIRECT("'SorP'!$A$"&amp;MATCH($S122&amp;$J122,SorP!C:C,0))))</f>
        <v>JP-11</v>
      </c>
      <c r="U122" s="201"/>
      <c r="V122" s="226">
        <f>IF(C122="",NA(),IF(OR(C122="Smelter not listed",C122="Smelter not yet identified"),MATCH($B122&amp;$D122,'Smelter Look-up'!$J:$J,0),MATCH($B122&amp;$C122,'Smelter Look-up'!$J:$J,0)))</f>
        <v>164</v>
      </c>
      <c r="X122" s="227">
        <f t="shared" si="16"/>
        <v>0</v>
      </c>
      <c r="AB122" s="228" t="str">
        <f t="shared" si="17"/>
        <v>GoldMatsuda Sangyo Co., Ltd.</v>
      </c>
    </row>
    <row r="123" spans="1:28" s="227" customFormat="1" ht="409.5">
      <c r="A123" s="181"/>
      <c r="B123" s="182" t="s">
        <v>1125</v>
      </c>
      <c r="C123" s="186" t="s">
        <v>906</v>
      </c>
      <c r="D123" s="230" t="s">
        <v>906</v>
      </c>
      <c r="E123" s="182" t="s">
        <v>2432</v>
      </c>
      <c r="F123" s="182" t="str">
        <f ca="1">IF(ISERROR($V123),"",OFFSET('Smelter Look-up'!$E$4,$V123-4,0))</f>
        <v>CID001113</v>
      </c>
      <c r="G123" s="182" t="str">
        <f ca="1">IF(C123=$X$4,IF(ISERROR($V123),"Enter smelter details","RMI"),IF(ISERROR($V123),"",OFFSET('Smelter Look-up'!$F$4,$V123-4,0)))</f>
        <v>RMI</v>
      </c>
      <c r="H123" s="183" t="s">
        <v>16107</v>
      </c>
      <c r="I123" s="184" t="s">
        <v>1616</v>
      </c>
      <c r="J123" s="184" t="s">
        <v>1617</v>
      </c>
      <c r="K123" s="224"/>
      <c r="L123" s="224"/>
      <c r="M123" s="224"/>
      <c r="N123" s="224" t="s">
        <v>16108</v>
      </c>
      <c r="O123" s="224" t="s">
        <v>16109</v>
      </c>
      <c r="P123" s="185"/>
      <c r="Q123" s="225" t="s">
        <v>15808</v>
      </c>
      <c r="R123" s="182" t="str">
        <f ca="1">IF(ISERROR($V123),"",OFFSET('Smelter Look-up'!$C$4,$V123-4,0)&amp;"")</f>
        <v>Materion</v>
      </c>
      <c r="S123" s="181" t="str">
        <f t="shared" ca="1" si="15"/>
        <v>US</v>
      </c>
      <c r="T123" s="181" t="str">
        <f ca="1">IF(B123="","",IF(ISERROR(MATCH($J123,SorP!$B$1:$B$6279,0)),"",INDIRECT("'SorP'!$A$"&amp;MATCH($S123&amp;$J123,SorP!C:C,0))))</f>
        <v>US-NY</v>
      </c>
      <c r="U123" s="201"/>
      <c r="V123" s="226">
        <f>IF(C123="",NA(),IF(OR(C123="Smelter not listed",C123="Smelter not yet identified"),MATCH($B123&amp;$D123,'Smelter Look-up'!$J:$J,0),MATCH($B123&amp;$C123,'Smelter Look-up'!$J:$J,0)))</f>
        <v>163</v>
      </c>
      <c r="X123" s="227">
        <f t="shared" si="16"/>
        <v>0</v>
      </c>
      <c r="AB123" s="228" t="str">
        <f t="shared" si="17"/>
        <v>GoldMaterion</v>
      </c>
    </row>
    <row r="124" spans="1:28" s="227" customFormat="1" ht="409.5">
      <c r="A124" s="181"/>
      <c r="B124" s="182" t="s">
        <v>1125</v>
      </c>
      <c r="C124" s="186" t="s">
        <v>1614</v>
      </c>
      <c r="D124" s="230" t="s">
        <v>1614</v>
      </c>
      <c r="E124" s="182" t="s">
        <v>1096</v>
      </c>
      <c r="F124" s="182" t="str">
        <f ca="1">IF(ISERROR($V124),"",OFFSET('Smelter Look-up'!$E$4,$V124-4,0))</f>
        <v>CID001093</v>
      </c>
      <c r="G124" s="182" t="str">
        <f ca="1">IF(C124=$X$4,IF(ISERROR($V124),"Enter smelter details","RMI"),IF(ISERROR($V124),"",OFFSET('Smelter Look-up'!$F$4,$V124-4,0)))</f>
        <v>RMI</v>
      </c>
      <c r="H124" s="183" t="s">
        <v>16110</v>
      </c>
      <c r="I124" s="184" t="s">
        <v>1615</v>
      </c>
      <c r="J124" s="184" t="s">
        <v>13621</v>
      </c>
      <c r="K124" s="224"/>
      <c r="L124" s="224"/>
      <c r="M124" s="224"/>
      <c r="N124" s="224" t="s">
        <v>15887</v>
      </c>
      <c r="O124" s="224" t="s">
        <v>16111</v>
      </c>
      <c r="P124" s="185"/>
      <c r="Q124" s="225"/>
      <c r="R124" s="182" t="str">
        <f ca="1">IF(ISERROR($V124),"",OFFSET('Smelter Look-up'!$C$4,$V124-4,0)&amp;"")</f>
        <v>Luoyang Zijin Yinhui Gold Refinery Co., Ltd.</v>
      </c>
      <c r="S124" s="181" t="str">
        <f t="shared" ca="1" si="15"/>
        <v>CN</v>
      </c>
      <c r="T124" s="181" t="str">
        <f ca="1">IF(B124="","",IF(ISERROR(MATCH($J124,SorP!$B$1:$B$6279,0)),"",INDIRECT("'SorP'!$A$"&amp;MATCH($S124&amp;$J124,SorP!C:C,0))))</f>
        <v>CN-HA</v>
      </c>
      <c r="U124" s="201"/>
      <c r="V124" s="226">
        <f>IF(C124="",NA(),IF(OR(C124="Smelter not listed",C124="Smelter not yet identified"),MATCH($B124&amp;$D124,'Smelter Look-up'!$J:$J,0),MATCH($B124&amp;$C124,'Smelter Look-up'!$J:$J,0)))</f>
        <v>159</v>
      </c>
      <c r="X124" s="227">
        <f t="shared" si="16"/>
        <v>0</v>
      </c>
      <c r="AB124" s="228" t="str">
        <f t="shared" si="17"/>
        <v>GoldLuoyang Zijin Yinhui Gold Refinery Co., Ltd.</v>
      </c>
    </row>
    <row r="125" spans="1:28" s="227" customFormat="1" ht="409.5">
      <c r="A125" s="181"/>
      <c r="B125" s="182" t="s">
        <v>1125</v>
      </c>
      <c r="C125" s="186" t="s">
        <v>56</v>
      </c>
      <c r="D125" s="230" t="s">
        <v>56</v>
      </c>
      <c r="E125" s="182" t="s">
        <v>1107</v>
      </c>
      <c r="F125" s="182" t="str">
        <f ca="1">IF(ISERROR($V125),"",OFFSET('Smelter Look-up'!$E$4,$V125-4,0))</f>
        <v>CID001078</v>
      </c>
      <c r="G125" s="182" t="str">
        <f ca="1">IF(C125=$X$4,IF(ISERROR($V125),"Enter smelter details","RMI"),IF(ISERROR($V125),"",OFFSET('Smelter Look-up'!$F$4,$V125-4,0)))</f>
        <v>RMI</v>
      </c>
      <c r="H125" s="183" t="s">
        <v>16112</v>
      </c>
      <c r="I125" s="184" t="s">
        <v>1613</v>
      </c>
      <c r="J125" s="184" t="s">
        <v>12867</v>
      </c>
      <c r="K125" s="224"/>
      <c r="L125" s="224"/>
      <c r="M125" s="224"/>
      <c r="N125" s="224" t="s">
        <v>16113</v>
      </c>
      <c r="O125" s="224" t="s">
        <v>16114</v>
      </c>
      <c r="P125" s="185"/>
      <c r="Q125" s="225" t="s">
        <v>15808</v>
      </c>
      <c r="R125" s="182" t="str">
        <f ca="1">IF(ISERROR($V125),"",OFFSET('Smelter Look-up'!$C$4,$V125-4,0)&amp;"")</f>
        <v>LS-NIKKO Copper Inc.</v>
      </c>
      <c r="S125" s="181" t="str">
        <f t="shared" ca="1" si="15"/>
        <v>KR</v>
      </c>
      <c r="T125" s="181" t="str">
        <f ca="1">IF(B125="","",IF(ISERROR(MATCH($J125,SorP!$B$1:$B$6279,0)),"",INDIRECT("'SorP'!$A$"&amp;MATCH($S125&amp;$J125,SorP!C:C,0))))</f>
        <v>KR-31</v>
      </c>
      <c r="U125" s="201"/>
      <c r="V125" s="226">
        <f>IF(C125="",NA(),IF(OR(C125="Smelter not listed",C125="Smelter not yet identified"),MATCH($B125&amp;$D125,'Smelter Look-up'!$J:$J,0),MATCH($B125&amp;$C125,'Smelter Look-up'!$J:$J,0)))</f>
        <v>157</v>
      </c>
      <c r="X125" s="227">
        <f t="shared" si="16"/>
        <v>0</v>
      </c>
      <c r="AB125" s="228" t="str">
        <f t="shared" si="17"/>
        <v>GoldLS-NIKKO Copper Inc.</v>
      </c>
    </row>
    <row r="126" spans="1:28" s="227" customFormat="1" ht="409.5">
      <c r="A126" s="181"/>
      <c r="B126" s="182" t="s">
        <v>1125</v>
      </c>
      <c r="C126" s="186" t="s">
        <v>2148</v>
      </c>
      <c r="D126" s="230" t="s">
        <v>2148</v>
      </c>
      <c r="E126" s="182" t="s">
        <v>1096</v>
      </c>
      <c r="F126" s="182" t="str">
        <f ca="1">IF(ISERROR($V126),"",OFFSET('Smelter Look-up'!$E$4,$V126-4,0))</f>
        <v>CID001058</v>
      </c>
      <c r="G126" s="182" t="str">
        <f ca="1">IF(C126=$X$4,IF(ISERROR($V126),"Enter smelter details","RMI"),IF(ISERROR($V126),"",OFFSET('Smelter Look-up'!$F$4,$V126-4,0)))</f>
        <v>RMI</v>
      </c>
      <c r="H126" s="183" t="s">
        <v>16115</v>
      </c>
      <c r="I126" s="184" t="s">
        <v>1612</v>
      </c>
      <c r="J126" s="184" t="s">
        <v>13621</v>
      </c>
      <c r="K126" s="224"/>
      <c r="L126" s="224"/>
      <c r="M126" s="224"/>
      <c r="N126" s="224"/>
      <c r="O126" s="224" t="s">
        <v>16116</v>
      </c>
      <c r="P126" s="185"/>
      <c r="Q126" s="225"/>
      <c r="R126" s="182" t="str">
        <f ca="1">IF(ISERROR($V126),"",OFFSET('Smelter Look-up'!$C$4,$V126-4,0)&amp;"")</f>
        <v>Lingbao Jinyuan Tonghui Refinery Co., Ltd.</v>
      </c>
      <c r="S126" s="181" t="str">
        <f t="shared" ca="1" si="15"/>
        <v>CN</v>
      </c>
      <c r="T126" s="181" t="str">
        <f ca="1">IF(B126="","",IF(ISERROR(MATCH($J126,SorP!$B$1:$B$6279,0)),"",INDIRECT("'SorP'!$A$"&amp;MATCH($S126&amp;$J126,SorP!C:C,0))))</f>
        <v>CN-HA</v>
      </c>
      <c r="U126" s="201"/>
      <c r="V126" s="226">
        <f>IF(C126="",NA(),IF(OR(C126="Smelter not listed",C126="Smelter not yet identified"),MATCH($B126&amp;$D126,'Smelter Look-up'!$J:$J,0),MATCH($B126&amp;$C126,'Smelter Look-up'!$J:$J,0)))</f>
        <v>155</v>
      </c>
      <c r="X126" s="227">
        <f t="shared" si="16"/>
        <v>0</v>
      </c>
      <c r="AB126" s="228" t="str">
        <f t="shared" si="17"/>
        <v>GoldLingbao Jinyuan Tonghui Refinery Co., Ltd.</v>
      </c>
    </row>
    <row r="127" spans="1:28" s="227" customFormat="1" ht="409.5">
      <c r="A127" s="181"/>
      <c r="B127" s="182" t="s">
        <v>1125</v>
      </c>
      <c r="C127" s="186" t="s">
        <v>2304</v>
      </c>
      <c r="D127" s="230" t="s">
        <v>2304</v>
      </c>
      <c r="E127" s="182" t="s">
        <v>1096</v>
      </c>
      <c r="F127" s="182" t="str">
        <f ca="1">IF(ISERROR($V127),"",OFFSET('Smelter Look-up'!$E$4,$V127-4,0))</f>
        <v>CID001056</v>
      </c>
      <c r="G127" s="182" t="str">
        <f ca="1">IF(C127=$X$4,IF(ISERROR($V127),"Enter smelter details","RMI"),IF(ISERROR($V127),"",OFFSET('Smelter Look-up'!$F$4,$V127-4,0)))</f>
        <v>RMI</v>
      </c>
      <c r="H127" s="183" t="s">
        <v>16115</v>
      </c>
      <c r="I127" s="184" t="s">
        <v>1612</v>
      </c>
      <c r="J127" s="184" t="s">
        <v>13621</v>
      </c>
      <c r="K127" s="224"/>
      <c r="L127" s="224"/>
      <c r="M127" s="224"/>
      <c r="N127" s="224" t="s">
        <v>15887</v>
      </c>
      <c r="O127" s="224" t="s">
        <v>16117</v>
      </c>
      <c r="P127" s="185"/>
      <c r="Q127" s="225"/>
      <c r="R127" s="182" t="str">
        <f ca="1">IF(ISERROR($V127),"",OFFSET('Smelter Look-up'!$C$4,$V127-4,0)&amp;"")</f>
        <v>Lingbao Gold Co., Ltd.</v>
      </c>
      <c r="S127" s="181" t="str">
        <f t="shared" ca="1" si="15"/>
        <v>CN</v>
      </c>
      <c r="T127" s="181" t="str">
        <f ca="1">IF(B127="","",IF(ISERROR(MATCH($J127,SorP!$B$1:$B$6279,0)),"",INDIRECT("'SorP'!$A$"&amp;MATCH($S127&amp;$J127,SorP!C:C,0))))</f>
        <v>CN-HA</v>
      </c>
      <c r="U127" s="201"/>
      <c r="V127" s="226">
        <f>IF(C127="",NA(),IF(OR(C127="Smelter not listed",C127="Smelter not yet identified"),MATCH($B127&amp;$D127,'Smelter Look-up'!$J:$J,0),MATCH($B127&amp;$C127,'Smelter Look-up'!$J:$J,0)))</f>
        <v>154</v>
      </c>
      <c r="X127" s="227">
        <f t="shared" si="16"/>
        <v>0</v>
      </c>
      <c r="AB127" s="228" t="str">
        <f t="shared" si="17"/>
        <v>GoldLingbao Gold Co., Ltd.</v>
      </c>
    </row>
    <row r="128" spans="1:28" s="227" customFormat="1" ht="409.5">
      <c r="A128" s="181"/>
      <c r="B128" s="182" t="s">
        <v>1125</v>
      </c>
      <c r="C128" s="186" t="s">
        <v>2303</v>
      </c>
      <c r="D128" s="230" t="s">
        <v>2303</v>
      </c>
      <c r="E128" s="182" t="s">
        <v>880</v>
      </c>
      <c r="F128" s="182" t="str">
        <f ca="1">IF(ISERROR($V128),"",OFFSET('Smelter Look-up'!$E$4,$V128-4,0))</f>
        <v>CID001032</v>
      </c>
      <c r="G128" s="182" t="str">
        <f ca="1">IF(C128=$X$4,IF(ISERROR($V128),"Enter smelter details","RMI"),IF(ISERROR($V128),"",OFFSET('Smelter Look-up'!$F$4,$V128-4,0)))</f>
        <v>RMI</v>
      </c>
      <c r="H128" s="183" t="s">
        <v>16118</v>
      </c>
      <c r="I128" s="184" t="s">
        <v>1611</v>
      </c>
      <c r="J128" s="184" t="s">
        <v>10087</v>
      </c>
      <c r="K128" s="224"/>
      <c r="L128" s="224"/>
      <c r="M128" s="224"/>
      <c r="N128" s="224"/>
      <c r="O128" s="224" t="s">
        <v>16119</v>
      </c>
      <c r="P128" s="185"/>
      <c r="Q128" s="225"/>
      <c r="R128" s="182" t="str">
        <f ca="1">IF(ISERROR($V128),"",OFFSET('Smelter Look-up'!$C$4,$V128-4,0)&amp;"")</f>
        <v>L'azurde Company For Jewelry</v>
      </c>
      <c r="S128" s="181" t="str">
        <f t="shared" ca="1" si="15"/>
        <v>SA</v>
      </c>
      <c r="T128" s="181" t="str">
        <f ca="1">IF(B128="","",IF(ISERROR(MATCH($J128,SorP!$B$1:$B$6279,0)),"",INDIRECT("'SorP'!$A$"&amp;MATCH($S128&amp;$J128,SorP!C:C,0))))</f>
        <v>SA-01</v>
      </c>
      <c r="U128" s="201"/>
      <c r="V128" s="226">
        <f>IF(C128="",NA(),IF(OR(C128="Smelter not listed",C128="Smelter not yet identified"),MATCH($B128&amp;$D128,'Smelter Look-up'!$J:$J,0),MATCH($B128&amp;$C128,'Smelter Look-up'!$J:$J,0)))</f>
        <v>152</v>
      </c>
      <c r="X128" s="227">
        <f t="shared" si="16"/>
        <v>0</v>
      </c>
      <c r="AB128" s="228" t="str">
        <f t="shared" si="17"/>
        <v>GoldL'azurde Company For Jewelry</v>
      </c>
    </row>
    <row r="129" spans="1:28" s="227" customFormat="1" ht="409.5">
      <c r="A129" s="181"/>
      <c r="B129" s="182" t="s">
        <v>1125</v>
      </c>
      <c r="C129" s="186" t="s">
        <v>842</v>
      </c>
      <c r="D129" s="230" t="s">
        <v>842</v>
      </c>
      <c r="E129" s="182" t="s">
        <v>1106</v>
      </c>
      <c r="F129" s="182" t="str">
        <f ca="1">IF(ISERROR($V129),"",OFFSET('Smelter Look-up'!$E$4,$V129-4,0))</f>
        <v>CID001029</v>
      </c>
      <c r="G129" s="182" t="str">
        <f ca="1">IF(C129=$X$4,IF(ISERROR($V129),"Enter smelter details","RMI"),IF(ISERROR($V129),"",OFFSET('Smelter Look-up'!$F$4,$V129-4,0)))</f>
        <v>RMI</v>
      </c>
      <c r="H129" s="183" t="s">
        <v>16120</v>
      </c>
      <c r="I129" s="184" t="s">
        <v>1610</v>
      </c>
      <c r="J129" s="184" t="s">
        <v>12860</v>
      </c>
      <c r="K129" s="224"/>
      <c r="L129" s="224"/>
      <c r="M129" s="224"/>
      <c r="N129" s="224" t="s">
        <v>16121</v>
      </c>
      <c r="O129" s="224" t="s">
        <v>16122</v>
      </c>
      <c r="P129" s="185"/>
      <c r="Q129" s="225" t="s">
        <v>15808</v>
      </c>
      <c r="R129" s="182" t="str">
        <f ca="1">IF(ISERROR($V129),"",OFFSET('Smelter Look-up'!$C$4,$V129-4,0)&amp;"")</f>
        <v>Kyrgyzaltyn JSC</v>
      </c>
      <c r="S129" s="181" t="str">
        <f t="shared" ca="1" si="15"/>
        <v>KG</v>
      </c>
      <c r="T129" s="181" t="str">
        <f ca="1">IF(B129="","",IF(ISERROR(MATCH($J129,SorP!$B$1:$B$6279,0)),"",INDIRECT("'SorP'!$A$"&amp;MATCH($S129&amp;$J129,SorP!C:C,0))))</f>
        <v>KG-C</v>
      </c>
      <c r="U129" s="201"/>
      <c r="V129" s="226">
        <f>IF(C129="",NA(),IF(OR(C129="Smelter not listed",C129="Smelter not yet identified"),MATCH($B129&amp;$D129,'Smelter Look-up'!$J:$J,0),MATCH($B129&amp;$C129,'Smelter Look-up'!$J:$J,0)))</f>
        <v>148</v>
      </c>
      <c r="X129" s="227">
        <f t="shared" si="16"/>
        <v>0</v>
      </c>
      <c r="AB129" s="228" t="str">
        <f t="shared" si="17"/>
        <v>GoldKyrgyzaltyn JSC</v>
      </c>
    </row>
    <row r="130" spans="1:28" s="227" customFormat="1" ht="409.5">
      <c r="A130" s="181"/>
      <c r="B130" s="182" t="s">
        <v>1125</v>
      </c>
      <c r="C130" s="186" t="s">
        <v>2147</v>
      </c>
      <c r="D130" s="230" t="s">
        <v>2147</v>
      </c>
      <c r="E130" s="182" t="s">
        <v>1104</v>
      </c>
      <c r="F130" s="182" t="str">
        <f ca="1">IF(ISERROR($V130),"",OFFSET('Smelter Look-up'!$E$4,$V130-4,0))</f>
        <v>CID000981</v>
      </c>
      <c r="G130" s="182" t="str">
        <f ca="1">IF(C130=$X$4,IF(ISERROR($V130),"Enter smelter details","RMI"),IF(ISERROR($V130),"",OFFSET('Smelter Look-up'!$F$4,$V130-4,0)))</f>
        <v>RMI</v>
      </c>
      <c r="H130" s="183" t="s">
        <v>16123</v>
      </c>
      <c r="I130" s="184" t="s">
        <v>1608</v>
      </c>
      <c r="J130" s="184" t="s">
        <v>1580</v>
      </c>
      <c r="K130" s="224"/>
      <c r="L130" s="224"/>
      <c r="M130" s="224"/>
      <c r="N130" s="224" t="s">
        <v>16124</v>
      </c>
      <c r="O130" s="224" t="s">
        <v>16125</v>
      </c>
      <c r="P130" s="185"/>
      <c r="Q130" s="225" t="s">
        <v>15808</v>
      </c>
      <c r="R130" s="182" t="str">
        <f ca="1">IF(ISERROR($V130),"",OFFSET('Smelter Look-up'!$C$4,$V130-4,0)&amp;"")</f>
        <v>Kojima Chemicals Co., Ltd.</v>
      </c>
      <c r="S130" s="181" t="str">
        <f t="shared" ca="1" si="15"/>
        <v>JP</v>
      </c>
      <c r="T130" s="181" t="str">
        <f ca="1">IF(B130="","",IF(ISERROR(MATCH($J130,SorP!$B$1:$B$6279,0)),"",INDIRECT("'SorP'!$A$"&amp;MATCH($S130&amp;$J130,SorP!C:C,0))))</f>
        <v>JP-11</v>
      </c>
      <c r="U130" s="201"/>
      <c r="V130" s="226">
        <f>IF(C130="",NA(),IF(OR(C130="Smelter not listed",C130="Smelter not yet identified"),MATCH($B130&amp;$D130,'Smelter Look-up'!$J:$J,0),MATCH($B130&amp;$C130,'Smelter Look-up'!$J:$J,0)))</f>
        <v>141</v>
      </c>
      <c r="X130" s="227">
        <f t="shared" si="16"/>
        <v>0</v>
      </c>
      <c r="AB130" s="228" t="str">
        <f t="shared" si="17"/>
        <v>GoldKojima Chemicals Co., Ltd.</v>
      </c>
    </row>
    <row r="131" spans="1:28" s="227" customFormat="1" ht="409.5">
      <c r="A131" s="181"/>
      <c r="B131" s="182" t="s">
        <v>1125</v>
      </c>
      <c r="C131" s="186" t="s">
        <v>692</v>
      </c>
      <c r="D131" s="230" t="s">
        <v>692</v>
      </c>
      <c r="E131" s="182" t="s">
        <v>2432</v>
      </c>
      <c r="F131" s="182" t="str">
        <f ca="1">IF(ISERROR($V131),"",OFFSET('Smelter Look-up'!$E$4,$V131-4,0))</f>
        <v>CID000969</v>
      </c>
      <c r="G131" s="182" t="str">
        <f ca="1">IF(C131=$X$4,IF(ISERROR($V131),"Enter smelter details","RMI"),IF(ISERROR($V131),"",OFFSET('Smelter Look-up'!$F$4,$V131-4,0)))</f>
        <v>RMI</v>
      </c>
      <c r="H131" s="183" t="s">
        <v>16126</v>
      </c>
      <c r="I131" s="184" t="s">
        <v>1607</v>
      </c>
      <c r="J131" s="184" t="s">
        <v>1600</v>
      </c>
      <c r="K131" s="224"/>
      <c r="L131" s="224"/>
      <c r="M131" s="224"/>
      <c r="N131" s="224" t="s">
        <v>16127</v>
      </c>
      <c r="O131" s="224" t="s">
        <v>16128</v>
      </c>
      <c r="P131" s="185"/>
      <c r="Q131" s="225" t="s">
        <v>15808</v>
      </c>
      <c r="R131" s="182" t="str">
        <f ca="1">IF(ISERROR($V131),"",OFFSET('Smelter Look-up'!$C$4,$V131-4,0)&amp;"")</f>
        <v>Kennecott Utah Copper LLC</v>
      </c>
      <c r="S131" s="181" t="str">
        <f t="shared" ca="1" si="15"/>
        <v>US</v>
      </c>
      <c r="T131" s="181" t="str">
        <f ca="1">IF(B131="","",IF(ISERROR(MATCH($J131,SorP!$B$1:$B$6279,0)),"",INDIRECT("'SorP'!$A$"&amp;MATCH($S131&amp;$J131,SorP!C:C,0))))</f>
        <v>US-UT</v>
      </c>
      <c r="U131" s="201"/>
      <c r="V131" s="226">
        <f>IF(C131="",NA(),IF(OR(C131="Smelter not listed",C131="Smelter not yet identified"),MATCH($B131&amp;$D131,'Smelter Look-up'!$J:$J,0),MATCH($B131&amp;$C131,'Smelter Look-up'!$J:$J,0)))</f>
        <v>137</v>
      </c>
      <c r="X131" s="227">
        <f t="shared" si="16"/>
        <v>0</v>
      </c>
      <c r="AB131" s="228" t="str">
        <f t="shared" si="17"/>
        <v>GoldKennecott Utah Copper LLC</v>
      </c>
    </row>
    <row r="132" spans="1:28" s="227" customFormat="1" ht="409.5">
      <c r="A132" s="181"/>
      <c r="B132" s="182" t="s">
        <v>1125</v>
      </c>
      <c r="C132" s="186" t="s">
        <v>1605</v>
      </c>
      <c r="D132" s="230" t="s">
        <v>1605</v>
      </c>
      <c r="E132" s="182" t="s">
        <v>1105</v>
      </c>
      <c r="F132" s="182" t="str">
        <f ca="1">IF(ISERROR($V132),"",OFFSET('Smelter Look-up'!$E$4,$V132-4,0))</f>
        <v>CID000957</v>
      </c>
      <c r="G132" s="182" t="str">
        <f ca="1">IF(C132=$X$4,IF(ISERROR($V132),"Enter smelter details","RMI"),IF(ISERROR($V132),"",OFFSET('Smelter Look-up'!$F$4,$V132-4,0)))</f>
        <v>RMI</v>
      </c>
      <c r="H132" s="183" t="s">
        <v>16129</v>
      </c>
      <c r="I132" s="184" t="s">
        <v>1606</v>
      </c>
      <c r="J132" s="184" t="s">
        <v>7058</v>
      </c>
      <c r="K132" s="224"/>
      <c r="L132" s="224"/>
      <c r="M132" s="224"/>
      <c r="N132" s="224" t="s">
        <v>16130</v>
      </c>
      <c r="O132" s="224" t="s">
        <v>16131</v>
      </c>
      <c r="P132" s="185"/>
      <c r="Q132" s="225" t="s">
        <v>15808</v>
      </c>
      <c r="R132" s="182" t="str">
        <f ca="1">IF(ISERROR($V132),"",OFFSET('Smelter Look-up'!$C$4,$V132-4,0)&amp;"")</f>
        <v>Kazzinc</v>
      </c>
      <c r="S132" s="181" t="str">
        <f t="shared" ca="1" si="15"/>
        <v>KZ</v>
      </c>
      <c r="T132" s="181" t="str">
        <f ca="1">IF(B132="","",IF(ISERROR(MATCH($J132,SorP!$B$1:$B$6279,0)),"",INDIRECT("'SorP'!$A$"&amp;MATCH($S132&amp;$J132,SorP!C:C,0))))</f>
        <v>KZ-KAR</v>
      </c>
      <c r="U132" s="201"/>
      <c r="V132" s="226">
        <f>IF(C132="",NA(),IF(OR(C132="Smelter not listed",C132="Smelter not yet identified"),MATCH($B132&amp;$D132,'Smelter Look-up'!$J:$J,0),MATCH($B132&amp;$C132,'Smelter Look-up'!$J:$J,0)))</f>
        <v>136</v>
      </c>
      <c r="X132" s="227">
        <f t="shared" si="16"/>
        <v>0</v>
      </c>
      <c r="AB132" s="228" t="str">
        <f t="shared" si="17"/>
        <v>GoldKazzinc</v>
      </c>
    </row>
    <row r="133" spans="1:28" s="227" customFormat="1" ht="409.5">
      <c r="A133" s="181"/>
      <c r="B133" s="182" t="s">
        <v>1125</v>
      </c>
      <c r="C133" s="186" t="s">
        <v>2194</v>
      </c>
      <c r="D133" s="230" t="s">
        <v>2194</v>
      </c>
      <c r="E133" s="182" t="s">
        <v>1105</v>
      </c>
      <c r="F133" s="182" t="str">
        <f ca="1">IF(ISERROR($V133),"",OFFSET('Smelter Look-up'!$E$4,$V133-4,0))</f>
        <v>CID000956</v>
      </c>
      <c r="G133" s="182" t="str">
        <f ca="1">IF(C133=$X$4,IF(ISERROR($V133),"Enter smelter details","RMI"),IF(ISERROR($V133),"",OFFSET('Smelter Look-up'!$F$4,$V133-4,0)))</f>
        <v>RMI</v>
      </c>
      <c r="H133" s="183" t="s">
        <v>16132</v>
      </c>
      <c r="I133" s="184" t="s">
        <v>2196</v>
      </c>
      <c r="J133" s="184" t="s">
        <v>7058</v>
      </c>
      <c r="K133" s="224"/>
      <c r="L133" s="224"/>
      <c r="M133" s="224"/>
      <c r="N133" s="224" t="s">
        <v>15831</v>
      </c>
      <c r="O133" s="224" t="s">
        <v>16133</v>
      </c>
      <c r="P133" s="185"/>
      <c r="Q133" s="225"/>
      <c r="R133" s="182" t="str">
        <f ca="1">IF(ISERROR($V133),"",OFFSET('Smelter Look-up'!$C$4,$V133-4,0)&amp;"")</f>
        <v>Kazakhmys Smelting LLC</v>
      </c>
      <c r="S133" s="181" t="str">
        <f t="shared" ref="S133" ca="1" si="18">IF(B133="","",IF(ISERROR(MATCH($E133,CL,0)),"Unknown",INDIRECT("'C'!$A$"&amp;MATCH($E133,CL,0)+1)))</f>
        <v>KZ</v>
      </c>
      <c r="T133" s="181" t="str">
        <f ca="1">IF(B133="","",IF(ISERROR(MATCH($J133,SorP!$B$1:$B$6279,0)),"",INDIRECT("'SorP'!$A$"&amp;MATCH($S133&amp;$J133,SorP!C:C,0))))</f>
        <v>KZ-KAR</v>
      </c>
      <c r="U133" s="201"/>
      <c r="V133" s="226">
        <f>IF(C133="",NA(),IF(OR(C133="Smelter not listed",C133="Smelter not yet identified"),MATCH($B133&amp;$D133,'Smelter Look-up'!$J:$J,0),MATCH($B133&amp;$C133,'Smelter Look-up'!$J:$J,0)))</f>
        <v>135</v>
      </c>
      <c r="X133" s="227">
        <f t="shared" ref="X133" si="19">IF(AND(C133="Smelter not listed",OR(LEN(D133)=0,LEN(E133)=0)),1,0)</f>
        <v>0</v>
      </c>
      <c r="AB133" s="228" t="str">
        <f t="shared" ref="AB133" si="20">B133&amp;C133</f>
        <v>GoldKazakhmys Smelting LLC</v>
      </c>
    </row>
    <row r="134" spans="1:28" s="227" customFormat="1" ht="409.5">
      <c r="A134" s="181"/>
      <c r="B134" s="182" t="s">
        <v>1125</v>
      </c>
      <c r="C134" s="186" t="s">
        <v>55</v>
      </c>
      <c r="D134" s="230" t="s">
        <v>55</v>
      </c>
      <c r="E134" s="182" t="s">
        <v>1104</v>
      </c>
      <c r="F134" s="182" t="str">
        <f ca="1">IF(ISERROR($V134),"",OFFSET('Smelter Look-up'!$E$4,$V134-4,0))</f>
        <v>CID000937</v>
      </c>
      <c r="G134" s="182" t="str">
        <f ca="1">IF(C134=$X$4,IF(ISERROR($V134),"Enter smelter details","RMI"),IF(ISERROR($V134),"",OFFSET('Smelter Look-up'!$F$4,$V134-4,0)))</f>
        <v>RMI</v>
      </c>
      <c r="H134" s="183" t="s">
        <v>16134</v>
      </c>
      <c r="I134" s="184" t="s">
        <v>16135</v>
      </c>
      <c r="J134" s="184" t="s">
        <v>6664</v>
      </c>
      <c r="K134" s="224"/>
      <c r="L134" s="224"/>
      <c r="M134" s="224"/>
      <c r="N134" s="224" t="s">
        <v>16136</v>
      </c>
      <c r="O134" s="224" t="s">
        <v>16137</v>
      </c>
      <c r="P134" s="185"/>
      <c r="Q134" s="225" t="s">
        <v>15808</v>
      </c>
      <c r="R134" s="182" t="str">
        <f ca="1">IF(ISERROR($V134),"",OFFSET('Smelter Look-up'!$C$4,$V134-4,0)&amp;"")</f>
        <v>JX Nippon Mining &amp; Metals Co., Ltd.</v>
      </c>
      <c r="S134" s="181" t="str">
        <f t="shared" ref="S134:S165" ca="1" si="21">IF(B134="","",IF(ISERROR(MATCH($E134,CL,0)),"Unknown",INDIRECT("'C'!$A$"&amp;MATCH($E134,CL,0)+1)))</f>
        <v>JP</v>
      </c>
      <c r="T134" s="181" t="str">
        <f ca="1">IF(B134="","",IF(ISERROR(MATCH($J134,SorP!$B$1:$B$6279,0)),"",INDIRECT("'SorP'!$A$"&amp;MATCH($S134&amp;$J134,SorP!C:C,0))))</f>
        <v>JP-44</v>
      </c>
      <c r="U134" s="201"/>
      <c r="V134" s="226">
        <f>IF(C134="",NA(),IF(OR(C134="Smelter not listed",C134="Smelter not yet identified"),MATCH($B134&amp;$D134,'Smelter Look-up'!$J:$J,0),MATCH($B134&amp;$C134,'Smelter Look-up'!$J:$J,0)))</f>
        <v>132</v>
      </c>
      <c r="X134" s="227">
        <f t="shared" ref="X134:X165" si="22">IF(AND(C134="Smelter not listed",OR(LEN(D134)=0,LEN(E134)=0)),1,0)</f>
        <v>0</v>
      </c>
      <c r="AB134" s="228" t="str">
        <f t="shared" ref="AB134:AB165" si="23">B134&amp;C134</f>
        <v>GoldJX Nippon Mining &amp; Metals Co., Ltd.</v>
      </c>
    </row>
    <row r="135" spans="1:28" s="227" customFormat="1" ht="409.5">
      <c r="A135" s="181"/>
      <c r="B135" s="182" t="s">
        <v>1125</v>
      </c>
      <c r="C135" s="186" t="s">
        <v>1402</v>
      </c>
      <c r="D135" s="230" t="s">
        <v>1402</v>
      </c>
      <c r="E135" s="182" t="s">
        <v>879</v>
      </c>
      <c r="F135" s="182" t="str">
        <f ca="1">IF(ISERROR($V135),"",OFFSET('Smelter Look-up'!$E$4,$V135-4,0))</f>
        <v>CID000929</v>
      </c>
      <c r="G135" s="182" t="str">
        <f ca="1">IF(C135=$X$4,IF(ISERROR($V135),"Enter smelter details","RMI"),IF(ISERROR($V135),"",OFFSET('Smelter Look-up'!$F$4,$V135-4,0)))</f>
        <v>RMI</v>
      </c>
      <c r="H135" s="183" t="s">
        <v>16138</v>
      </c>
      <c r="I135" s="184" t="s">
        <v>1604</v>
      </c>
      <c r="J135" s="184" t="s">
        <v>9943</v>
      </c>
      <c r="K135" s="224"/>
      <c r="L135" s="224"/>
      <c r="M135" s="224"/>
      <c r="N135" s="224" t="s">
        <v>16139</v>
      </c>
      <c r="O135" s="224" t="s">
        <v>16140</v>
      </c>
      <c r="P135" s="185"/>
      <c r="Q135" s="225"/>
      <c r="R135" s="182" t="str">
        <f ca="1">IF(ISERROR($V135),"",OFFSET('Smelter Look-up'!$C$4,$V135-4,0)&amp;"")</f>
        <v>JSC Uralelectromed</v>
      </c>
      <c r="S135" s="181" t="str">
        <f t="shared" ca="1" si="21"/>
        <v>RU</v>
      </c>
      <c r="T135" s="181" t="str">
        <f ca="1">IF(B135="","",IF(ISERROR(MATCH($J135,SorP!$B$1:$B$6279,0)),"",INDIRECT("'SorP'!$A$"&amp;MATCH($S135&amp;$J135,SorP!C:C,0))))</f>
        <v>RU-SVE</v>
      </c>
      <c r="U135" s="201"/>
      <c r="V135" s="226">
        <f>IF(C135="",NA(),IF(OR(C135="Smelter not listed",C135="Smelter not yet identified"),MATCH($B135&amp;$D135,'Smelter Look-up'!$J:$J,0),MATCH($B135&amp;$C135,'Smelter Look-up'!$J:$J,0)))</f>
        <v>131</v>
      </c>
      <c r="X135" s="227">
        <f t="shared" si="22"/>
        <v>0</v>
      </c>
      <c r="AB135" s="228" t="str">
        <f t="shared" si="23"/>
        <v>GoldJSC Uralelectromed</v>
      </c>
    </row>
    <row r="136" spans="1:28" s="227" customFormat="1" ht="409.5">
      <c r="A136" s="181"/>
      <c r="B136" s="182" t="s">
        <v>1125</v>
      </c>
      <c r="C136" s="186" t="s">
        <v>905</v>
      </c>
      <c r="D136" s="230" t="s">
        <v>905</v>
      </c>
      <c r="E136" s="182" t="s">
        <v>879</v>
      </c>
      <c r="F136" s="182" t="str">
        <f ca="1">IF(ISERROR($V136),"",OFFSET('Smelter Look-up'!$E$4,$V136-4,0))</f>
        <v>CID000927</v>
      </c>
      <c r="G136" s="182" t="str">
        <f ca="1">IF(C136=$X$4,IF(ISERROR($V136),"Enter smelter details","RMI"),IF(ISERROR($V136),"",OFFSET('Smelter Look-up'!$F$4,$V136-4,0)))</f>
        <v>RMI</v>
      </c>
      <c r="H136" s="183" t="s">
        <v>16141</v>
      </c>
      <c r="I136" s="184" t="s">
        <v>1604</v>
      </c>
      <c r="J136" s="184" t="s">
        <v>9943</v>
      </c>
      <c r="K136" s="224"/>
      <c r="L136" s="224"/>
      <c r="M136" s="224"/>
      <c r="N136" s="224" t="s">
        <v>16142</v>
      </c>
      <c r="O136" s="224" t="s">
        <v>16143</v>
      </c>
      <c r="P136" s="185"/>
      <c r="Q136" s="225"/>
      <c r="R136" s="182" t="str">
        <f ca="1">IF(ISERROR($V136),"",OFFSET('Smelter Look-up'!$C$4,$V136-4,0)&amp;"")</f>
        <v>JSC Ekaterinburg Non-Ferrous Metal Processing Plant</v>
      </c>
      <c r="S136" s="181" t="str">
        <f t="shared" ca="1" si="21"/>
        <v>RU</v>
      </c>
      <c r="T136" s="181" t="str">
        <f ca="1">IF(B136="","",IF(ISERROR(MATCH($J136,SorP!$B$1:$B$6279,0)),"",INDIRECT("'SorP'!$A$"&amp;MATCH($S136&amp;$J136,SorP!C:C,0))))</f>
        <v>RU-SVE</v>
      </c>
      <c r="U136" s="201"/>
      <c r="V136" s="226">
        <f>IF(C136="",NA(),IF(OR(C136="Smelter not listed",C136="Smelter not yet identified"),MATCH($B136&amp;$D136,'Smelter Look-up'!$J:$J,0),MATCH($B136&amp;$C136,'Smelter Look-up'!$J:$J,0)))</f>
        <v>129</v>
      </c>
      <c r="X136" s="227">
        <f t="shared" si="22"/>
        <v>0</v>
      </c>
      <c r="AB136" s="228" t="str">
        <f t="shared" si="23"/>
        <v>GoldJSC Ekaterinburg Non-Ferrous Metal Processing Plant</v>
      </c>
    </row>
    <row r="137" spans="1:28" s="227" customFormat="1" ht="409.5">
      <c r="A137" s="181"/>
      <c r="B137" s="182" t="s">
        <v>1125</v>
      </c>
      <c r="C137" s="186" t="s">
        <v>2286</v>
      </c>
      <c r="D137" s="230" t="s">
        <v>2286</v>
      </c>
      <c r="E137" s="182" t="s">
        <v>1093</v>
      </c>
      <c r="F137" s="182" t="str">
        <f ca="1">IF(ISERROR($V137),"",OFFSET('Smelter Look-up'!$E$4,$V137-4,0))</f>
        <v>CID000924</v>
      </c>
      <c r="G137" s="182" t="str">
        <f ca="1">IF(C137=$X$4,IF(ISERROR($V137),"Enter smelter details","RMI"),IF(ISERROR($V137),"",OFFSET('Smelter Look-up'!$F$4,$V137-4,0)))</f>
        <v>RMI</v>
      </c>
      <c r="H137" s="183" t="s">
        <v>16144</v>
      </c>
      <c r="I137" s="184" t="s">
        <v>1602</v>
      </c>
      <c r="J137" s="184" t="s">
        <v>1603</v>
      </c>
      <c r="K137" s="224"/>
      <c r="L137" s="224"/>
      <c r="M137" s="224"/>
      <c r="N137" s="224" t="s">
        <v>16145</v>
      </c>
      <c r="O137" s="224" t="s">
        <v>16146</v>
      </c>
      <c r="P137" s="185"/>
      <c r="Q137" s="225" t="s">
        <v>15808</v>
      </c>
      <c r="R137" s="182" t="str">
        <f ca="1">IF(ISERROR($V137),"",OFFSET('Smelter Look-up'!$C$4,$V137-4,0)&amp;"")</f>
        <v>Asahi Refining Canada Ltd.</v>
      </c>
      <c r="S137" s="181" t="str">
        <f t="shared" ca="1" si="21"/>
        <v>CA</v>
      </c>
      <c r="T137" s="181" t="str">
        <f ca="1">IF(B137="","",IF(ISERROR(MATCH($J137,SorP!$B$1:$B$6279,0)),"",INDIRECT("'SorP'!$A$"&amp;MATCH($S137&amp;$J137,SorP!C:C,0))))</f>
        <v>CA-ON</v>
      </c>
      <c r="U137" s="201"/>
      <c r="V137" s="226">
        <f>IF(C137="",NA(),IF(OR(C137="Smelter not listed",C137="Smelter not yet identified"),MATCH($B137&amp;$D137,'Smelter Look-up'!$J:$J,0),MATCH($B137&amp;$C137,'Smelter Look-up'!$J:$J,0)))</f>
        <v>30</v>
      </c>
      <c r="X137" s="227">
        <f t="shared" si="22"/>
        <v>0</v>
      </c>
      <c r="AB137" s="228" t="str">
        <f t="shared" si="23"/>
        <v>GoldAsahi Refining Canada Ltd.</v>
      </c>
    </row>
    <row r="138" spans="1:28" s="227" customFormat="1" ht="409.5">
      <c r="A138" s="181"/>
      <c r="B138" s="182" t="s">
        <v>1125</v>
      </c>
      <c r="C138" s="186" t="s">
        <v>2200</v>
      </c>
      <c r="D138" s="230" t="s">
        <v>2200</v>
      </c>
      <c r="E138" s="182" t="s">
        <v>2432</v>
      </c>
      <c r="F138" s="182" t="str">
        <f ca="1">IF(ISERROR($V138),"",OFFSET('Smelter Look-up'!$E$4,$V138-4,0))</f>
        <v>CID000920</v>
      </c>
      <c r="G138" s="182" t="str">
        <f ca="1">IF(C138=$X$4,IF(ISERROR($V138),"Enter smelter details","RMI"),IF(ISERROR($V138),"",OFFSET('Smelter Look-up'!$F$4,$V138-4,0)))</f>
        <v>RMI</v>
      </c>
      <c r="H138" s="183" t="s">
        <v>16147</v>
      </c>
      <c r="I138" s="184" t="s">
        <v>1599</v>
      </c>
      <c r="J138" s="184" t="s">
        <v>1600</v>
      </c>
      <c r="K138" s="224"/>
      <c r="L138" s="224"/>
      <c r="M138" s="224"/>
      <c r="N138" s="224" t="s">
        <v>16148</v>
      </c>
      <c r="O138" s="224" t="s">
        <v>16149</v>
      </c>
      <c r="P138" s="185"/>
      <c r="Q138" s="225" t="s">
        <v>15808</v>
      </c>
      <c r="R138" s="182" t="str">
        <f ca="1">IF(ISERROR($V138),"",OFFSET('Smelter Look-up'!$C$4,$V138-4,0)&amp;"")</f>
        <v>Asahi Refining USA Inc.</v>
      </c>
      <c r="S138" s="181" t="str">
        <f t="shared" ca="1" si="21"/>
        <v>US</v>
      </c>
      <c r="T138" s="181" t="str">
        <f ca="1">IF(B138="","",IF(ISERROR(MATCH($J138,SorP!$B$1:$B$6279,0)),"",INDIRECT("'SorP'!$A$"&amp;MATCH($S138&amp;$J138,SorP!C:C,0))))</f>
        <v>US-UT</v>
      </c>
      <c r="U138" s="201"/>
      <c r="V138" s="226">
        <f>IF(C138="",NA(),IF(OR(C138="Smelter not listed",C138="Smelter not yet identified"),MATCH($B138&amp;$D138,'Smelter Look-up'!$J:$J,0),MATCH($B138&amp;$C138,'Smelter Look-up'!$J:$J,0)))</f>
        <v>31</v>
      </c>
      <c r="X138" s="227">
        <f t="shared" si="22"/>
        <v>0</v>
      </c>
      <c r="AB138" s="228" t="str">
        <f t="shared" si="23"/>
        <v>GoldAsahi Refining USA Inc.</v>
      </c>
    </row>
    <row r="139" spans="1:28" s="227" customFormat="1" ht="409.5">
      <c r="A139" s="181"/>
      <c r="B139" s="182" t="s">
        <v>1125</v>
      </c>
      <c r="C139" s="186" t="s">
        <v>2299</v>
      </c>
      <c r="D139" s="230" t="s">
        <v>2299</v>
      </c>
      <c r="E139" s="182" t="s">
        <v>1096</v>
      </c>
      <c r="F139" s="182" t="str">
        <f ca="1">IF(ISERROR($V139),"",OFFSET('Smelter Look-up'!$E$4,$V139-4,0))</f>
        <v>CID000855</v>
      </c>
      <c r="G139" s="182" t="str">
        <f ca="1">IF(C139=$X$4,IF(ISERROR($V139),"Enter smelter details","RMI"),IF(ISERROR($V139),"",OFFSET('Smelter Look-up'!$F$4,$V139-4,0)))</f>
        <v>RMI</v>
      </c>
      <c r="H139" s="183" t="s">
        <v>16150</v>
      </c>
      <c r="I139" s="184" t="s">
        <v>1597</v>
      </c>
      <c r="J139" s="184" t="s">
        <v>13619</v>
      </c>
      <c r="K139" s="224"/>
      <c r="L139" s="224"/>
      <c r="M139" s="224"/>
      <c r="N139" s="224" t="s">
        <v>16151</v>
      </c>
      <c r="O139" s="224" t="s">
        <v>16152</v>
      </c>
      <c r="P139" s="185"/>
      <c r="Q139" s="225" t="s">
        <v>15808</v>
      </c>
      <c r="R139" s="182" t="str">
        <f ca="1">IF(ISERROR($V139),"",OFFSET('Smelter Look-up'!$C$4,$V139-4,0)&amp;"")</f>
        <v>Jiangxi Copper Co., Ltd.</v>
      </c>
      <c r="S139" s="181" t="str">
        <f t="shared" ca="1" si="21"/>
        <v>CN</v>
      </c>
      <c r="T139" s="181" t="str">
        <f ca="1">IF(B139="","",IF(ISERROR(MATCH($J139,SorP!$B$1:$B$6279,0)),"",INDIRECT("'SorP'!$A$"&amp;MATCH($S139&amp;$J139,SorP!C:C,0))))</f>
        <v>CN-JX</v>
      </c>
      <c r="U139" s="201"/>
      <c r="V139" s="226">
        <f>IF(C139="",NA(),IF(OR(C139="Smelter not listed",C139="Smelter not yet identified"),MATCH($B139&amp;$D139,'Smelter Look-up'!$J:$J,0),MATCH($B139&amp;$C139,'Smelter Look-up'!$J:$J,0)))</f>
        <v>124</v>
      </c>
      <c r="X139" s="227">
        <f t="shared" si="22"/>
        <v>0</v>
      </c>
      <c r="AB139" s="228" t="str">
        <f t="shared" si="23"/>
        <v>GoldJiangxi Copper Co., Ltd.</v>
      </c>
    </row>
    <row r="140" spans="1:28" s="227" customFormat="1" ht="409.5">
      <c r="A140" s="181"/>
      <c r="B140" s="182" t="s">
        <v>1125</v>
      </c>
      <c r="C140" s="186" t="s">
        <v>904</v>
      </c>
      <c r="D140" s="230" t="s">
        <v>904</v>
      </c>
      <c r="E140" s="182" t="s">
        <v>1104</v>
      </c>
      <c r="F140" s="182" t="str">
        <f ca="1">IF(ISERROR($V140),"",OFFSET('Smelter Look-up'!$E$4,$V140-4,0))</f>
        <v>CID000823</v>
      </c>
      <c r="G140" s="182" t="str">
        <f ca="1">IF(C140=$X$4,IF(ISERROR($V140),"Enter smelter details","RMI"),IF(ISERROR($V140),"",OFFSET('Smelter Look-up'!$F$4,$V140-4,0)))</f>
        <v>RMI</v>
      </c>
      <c r="H140" s="183" t="s">
        <v>16153</v>
      </c>
      <c r="I140" s="184" t="s">
        <v>1596</v>
      </c>
      <c r="J140" s="184" t="s">
        <v>1596</v>
      </c>
      <c r="K140" s="224"/>
      <c r="L140" s="224"/>
      <c r="M140" s="224"/>
      <c r="N140" s="224" t="s">
        <v>16154</v>
      </c>
      <c r="O140" s="224" t="s">
        <v>16155</v>
      </c>
      <c r="P140" s="185"/>
      <c r="Q140" s="225" t="s">
        <v>15808</v>
      </c>
      <c r="R140" s="182" t="str">
        <f ca="1">IF(ISERROR($V140),"",OFFSET('Smelter Look-up'!$C$4,$V140-4,0)&amp;"")</f>
        <v>Japan Mint</v>
      </c>
      <c r="S140" s="181" t="str">
        <f t="shared" ca="1" si="21"/>
        <v>JP</v>
      </c>
      <c r="T140" s="181" t="str">
        <f ca="1">IF(B140="","",IF(ISERROR(MATCH($J140,SorP!$B$1:$B$6279,0)),"",INDIRECT("'SorP'!$A$"&amp;MATCH($S140&amp;$J140,SorP!C:C,0))))</f>
        <v>JP-27</v>
      </c>
      <c r="U140" s="201"/>
      <c r="V140" s="226">
        <f>IF(C140="",NA(),IF(OR(C140="Smelter not listed",C140="Smelter not yet identified"),MATCH($B140&amp;$D140,'Smelter Look-up'!$J:$J,0),MATCH($B140&amp;$C140,'Smelter Look-up'!$J:$J,0)))</f>
        <v>122</v>
      </c>
      <c r="X140" s="227">
        <f t="shared" si="22"/>
        <v>0</v>
      </c>
      <c r="AB140" s="228" t="str">
        <f t="shared" si="23"/>
        <v>GoldJapan Mint</v>
      </c>
    </row>
    <row r="141" spans="1:28" s="227" customFormat="1" ht="409.5">
      <c r="A141" s="181"/>
      <c r="B141" s="182" t="s">
        <v>1125</v>
      </c>
      <c r="C141" s="186" t="s">
        <v>1230</v>
      </c>
      <c r="D141" s="230" t="s">
        <v>1230</v>
      </c>
      <c r="E141" s="182" t="s">
        <v>885</v>
      </c>
      <c r="F141" s="182" t="str">
        <f ca="1">IF(ISERROR($V141),"",OFFSET('Smelter Look-up'!$E$4,$V141-4,0))</f>
        <v>CID000814</v>
      </c>
      <c r="G141" s="182" t="str">
        <f ca="1">IF(C141=$X$4,IF(ISERROR($V141),"Enter smelter details","RMI"),IF(ISERROR($V141),"",OFFSET('Smelter Look-up'!$F$4,$V141-4,0)))</f>
        <v>RMI</v>
      </c>
      <c r="H141" s="183" t="s">
        <v>16156</v>
      </c>
      <c r="I141" s="184" t="s">
        <v>1595</v>
      </c>
      <c r="J141" s="184" t="s">
        <v>11268</v>
      </c>
      <c r="K141" s="224"/>
      <c r="L141" s="224"/>
      <c r="M141" s="224"/>
      <c r="N141" s="224" t="s">
        <v>16157</v>
      </c>
      <c r="O141" s="224" t="s">
        <v>16158</v>
      </c>
      <c r="P141" s="185"/>
      <c r="Q141" s="225" t="s">
        <v>15808</v>
      </c>
      <c r="R141" s="182" t="str">
        <f ca="1">IF(ISERROR($V141),"",OFFSET('Smelter Look-up'!$C$4,$V141-4,0)&amp;"")</f>
        <v>Istanbul Gold Refinery</v>
      </c>
      <c r="S141" s="181" t="str">
        <f t="shared" ca="1" si="21"/>
        <v>TR</v>
      </c>
      <c r="T141" s="181" t="str">
        <f ca="1">IF(B141="","",IF(ISERROR(MATCH($J141,SorP!$B$1:$B$6279,0)),"",INDIRECT("'SorP'!$A$"&amp;MATCH($S141&amp;$J141,SorP!C:C,0))))</f>
        <v>TR-34</v>
      </c>
      <c r="U141" s="201"/>
      <c r="V141" s="226">
        <f>IF(C141="",NA(),IF(OR(C141="Smelter not listed",C141="Smelter not yet identified"),MATCH($B141&amp;$D141,'Smelter Look-up'!$J:$J,0),MATCH($B141&amp;$C141,'Smelter Look-up'!$J:$J,0)))</f>
        <v>119</v>
      </c>
      <c r="X141" s="227">
        <f t="shared" si="22"/>
        <v>0</v>
      </c>
      <c r="AB141" s="228" t="str">
        <f t="shared" si="23"/>
        <v>GoldIstanbul Gold Refinery</v>
      </c>
    </row>
    <row r="142" spans="1:28" s="227" customFormat="1" ht="409.5">
      <c r="A142" s="181"/>
      <c r="B142" s="182" t="s">
        <v>1125</v>
      </c>
      <c r="C142" s="186" t="s">
        <v>1223</v>
      </c>
      <c r="D142" s="230" t="s">
        <v>1223</v>
      </c>
      <c r="E142" s="182" t="s">
        <v>1104</v>
      </c>
      <c r="F142" s="182" t="str">
        <f ca="1">IF(ISERROR($V142),"",OFFSET('Smelter Look-up'!$E$4,$V142-4,0))</f>
        <v>CID000807</v>
      </c>
      <c r="G142" s="182" t="str">
        <f ca="1">IF(C142=$X$4,IF(ISERROR($V142),"Enter smelter details","RMI"),IF(ISERROR($V142),"",OFFSET('Smelter Look-up'!$F$4,$V142-4,0)))</f>
        <v>RMI</v>
      </c>
      <c r="H142" s="183" t="s">
        <v>16159</v>
      </c>
      <c r="I142" s="184" t="s">
        <v>1594</v>
      </c>
      <c r="J142" s="184" t="s">
        <v>1580</v>
      </c>
      <c r="K142" s="224"/>
      <c r="L142" s="224"/>
      <c r="M142" s="224"/>
      <c r="N142" s="224" t="s">
        <v>16160</v>
      </c>
      <c r="O142" s="224" t="s">
        <v>16161</v>
      </c>
      <c r="P142" s="185"/>
      <c r="Q142" s="225" t="s">
        <v>15808</v>
      </c>
      <c r="R142" s="182" t="str">
        <f ca="1">IF(ISERROR($V142),"",OFFSET('Smelter Look-up'!$C$4,$V142-4,0)&amp;"")</f>
        <v>Ishifuku Metal Industry Co., Ltd.</v>
      </c>
      <c r="S142" s="181" t="str">
        <f t="shared" ca="1" si="21"/>
        <v>JP</v>
      </c>
      <c r="T142" s="181" t="str">
        <f ca="1">IF(B142="","",IF(ISERROR(MATCH($J142,SorP!$B$1:$B$6279,0)),"",INDIRECT("'SorP'!$A$"&amp;MATCH($S142&amp;$J142,SorP!C:C,0))))</f>
        <v>JP-11</v>
      </c>
      <c r="U142" s="201"/>
      <c r="V142" s="226">
        <f>IF(C142="",NA(),IF(OR(C142="Smelter not listed",C142="Smelter not yet identified"),MATCH($B142&amp;$D142,'Smelter Look-up'!$J:$J,0),MATCH($B142&amp;$C142,'Smelter Look-up'!$J:$J,0)))</f>
        <v>118</v>
      </c>
      <c r="X142" s="227">
        <f t="shared" si="22"/>
        <v>0</v>
      </c>
      <c r="AB142" s="228" t="str">
        <f t="shared" si="23"/>
        <v>GoldIshifuku Metal Industry Co., Ltd.</v>
      </c>
    </row>
    <row r="143" spans="1:28" s="227" customFormat="1" ht="409.5">
      <c r="A143" s="181"/>
      <c r="B143" s="182" t="s">
        <v>1125</v>
      </c>
      <c r="C143" s="186" t="s">
        <v>2298</v>
      </c>
      <c r="D143" s="230" t="s">
        <v>2298</v>
      </c>
      <c r="E143" s="182" t="s">
        <v>1096</v>
      </c>
      <c r="F143" s="182" t="str">
        <f ca="1">IF(ISERROR($V143),"",OFFSET('Smelter Look-up'!$E$4,$V143-4,0))</f>
        <v>CID000801</v>
      </c>
      <c r="G143" s="182" t="str">
        <f ca="1">IF(C143=$X$4,IF(ISERROR($V143),"Enter smelter details","RMI"),IF(ISERROR($V143),"",OFFSET('Smelter Look-up'!$F$4,$V143-4,0)))</f>
        <v>RMI</v>
      </c>
      <c r="H143" s="183" t="s">
        <v>16162</v>
      </c>
      <c r="I143" s="184" t="s">
        <v>1593</v>
      </c>
      <c r="J143" s="184" t="s">
        <v>13602</v>
      </c>
      <c r="K143" s="224"/>
      <c r="L143" s="224"/>
      <c r="M143" s="224"/>
      <c r="N143" s="224" t="s">
        <v>16163</v>
      </c>
      <c r="O143" s="224" t="s">
        <v>16164</v>
      </c>
      <c r="P143" s="185"/>
      <c r="Q143" s="225" t="s">
        <v>15808</v>
      </c>
      <c r="R143" s="182" t="str">
        <f ca="1">IF(ISERROR($V143),"",OFFSET('Smelter Look-up'!$C$4,$V143-4,0)&amp;"")</f>
        <v>Inner Mongolia Qiankun Gold and Silver Refinery Share Co., Ltd.</v>
      </c>
      <c r="S143" s="181" t="str">
        <f t="shared" ca="1" si="21"/>
        <v>CN</v>
      </c>
      <c r="T143" s="181" t="str">
        <f ca="1">IF(B143="","",IF(ISERROR(MATCH($J143,SorP!$B$1:$B$6279,0)),"",INDIRECT("'SorP'!$A$"&amp;MATCH($S143&amp;$J143,SorP!C:C,0))))</f>
        <v>CN-NM</v>
      </c>
      <c r="U143" s="201"/>
      <c r="V143" s="226">
        <f>IF(C143="",NA(),IF(OR(C143="Smelter not listed",C143="Smelter not yet identified"),MATCH($B143&amp;$D143,'Smelter Look-up'!$J:$J,0),MATCH($B143&amp;$C143,'Smelter Look-up'!$J:$J,0)))</f>
        <v>116</v>
      </c>
      <c r="X143" s="227">
        <f t="shared" si="22"/>
        <v>0</v>
      </c>
      <c r="AB143" s="228" t="str">
        <f t="shared" si="23"/>
        <v>GoldInner Mongolia Qiankun Gold and Silver Refinery Share Co., Ltd.</v>
      </c>
    </row>
    <row r="144" spans="1:28" s="227" customFormat="1" ht="409.5">
      <c r="A144" s="181"/>
      <c r="B144" s="182" t="s">
        <v>1125</v>
      </c>
      <c r="C144" s="186" t="s">
        <v>16165</v>
      </c>
      <c r="D144" s="230" t="s">
        <v>16165</v>
      </c>
      <c r="E144" s="182" t="s">
        <v>1107</v>
      </c>
      <c r="F144" s="182" t="str">
        <f ca="1">IF(ISERROR($V144),"",OFFSET('Smelter Look-up'!$E$4,$V144-4,0))</f>
        <v>CID000778</v>
      </c>
      <c r="G144" s="182" t="str">
        <f ca="1">IF(C144=$X$4,IF(ISERROR($V144),"Enter smelter details","RMI"),IF(ISERROR($V144),"",OFFSET('Smelter Look-up'!$F$4,$V144-4,0)))</f>
        <v>RMI</v>
      </c>
      <c r="H144" s="183" t="s">
        <v>16166</v>
      </c>
      <c r="I144" s="184" t="s">
        <v>1592</v>
      </c>
      <c r="J144" s="184" t="s">
        <v>12871</v>
      </c>
      <c r="K144" s="224"/>
      <c r="L144" s="224"/>
      <c r="M144" s="224"/>
      <c r="N144" s="224" t="s">
        <v>16167</v>
      </c>
      <c r="O144" s="224" t="s">
        <v>16168</v>
      </c>
      <c r="P144" s="185"/>
      <c r="Q144" s="225"/>
      <c r="R144" s="182" t="str">
        <f ca="1">IF(ISERROR($V144),"",OFFSET('Smelter Look-up'!$C$4,$V144-4,0)&amp;"")</f>
        <v>HwaSeong CJ CO., LTD.</v>
      </c>
      <c r="S144" s="181" t="str">
        <f t="shared" ca="1" si="21"/>
        <v>KR</v>
      </c>
      <c r="T144" s="181" t="str">
        <f ca="1">IF(B144="","",IF(ISERROR(MATCH($J144,SorP!$B$1:$B$6279,0)),"",INDIRECT("'SorP'!$A$"&amp;MATCH($S144&amp;$J144,SorP!C:C,0))))</f>
        <v>KR-41</v>
      </c>
      <c r="U144" s="201"/>
      <c r="V144" s="226">
        <f>IF(C144="",NA(),IF(OR(C144="Smelter not listed",C144="Smelter not yet identified"),MATCH($B144&amp;$D144,'Smelter Look-up'!$J:$J,0),MATCH($B144&amp;$C144,'Smelter Look-up'!$J:$J,0)))</f>
        <v>114</v>
      </c>
      <c r="X144" s="227">
        <f t="shared" si="22"/>
        <v>0</v>
      </c>
      <c r="AB144" s="228" t="str">
        <f t="shared" si="23"/>
        <v>GoldHwaSeong CJ Co., Ltd.</v>
      </c>
    </row>
    <row r="145" spans="1:28" s="227" customFormat="1" ht="409.5">
      <c r="A145" s="181"/>
      <c r="B145" s="182" t="s">
        <v>1125</v>
      </c>
      <c r="C145" s="186" t="s">
        <v>13175</v>
      </c>
      <c r="D145" s="230" t="s">
        <v>13175</v>
      </c>
      <c r="E145" s="182" t="s">
        <v>1096</v>
      </c>
      <c r="F145" s="182" t="str">
        <f ca="1">IF(ISERROR($V145),"",OFFSET('Smelter Look-up'!$E$4,$V145-4,0))</f>
        <v>CID000773</v>
      </c>
      <c r="G145" s="182" t="str">
        <f ca="1">IF(C145=$X$4,IF(ISERROR($V145),"Enter smelter details","RMI"),IF(ISERROR($V145),"",OFFSET('Smelter Look-up'!$F$4,$V145-4,0)))</f>
        <v>RMI</v>
      </c>
      <c r="H145" s="183" t="s">
        <v>16169</v>
      </c>
      <c r="I145" s="184" t="s">
        <v>1774</v>
      </c>
      <c r="J145" s="184" t="s">
        <v>13623</v>
      </c>
      <c r="K145" s="224"/>
      <c r="L145" s="224"/>
      <c r="M145" s="224"/>
      <c r="N145" s="224" t="s">
        <v>16170</v>
      </c>
      <c r="O145" s="224" t="s">
        <v>16171</v>
      </c>
      <c r="P145" s="185"/>
      <c r="Q145" s="225"/>
      <c r="R145" s="182" t="str">
        <f ca="1">IF(ISERROR($V145),"",OFFSET('Smelter Look-up'!$C$4,$V145-4,0)&amp;"")</f>
        <v>Hunan Guiyang yinxing Nonferrous Smelting Co., Ltd.</v>
      </c>
      <c r="S145" s="181" t="str">
        <f t="shared" ca="1" si="21"/>
        <v>CN</v>
      </c>
      <c r="T145" s="181" t="str">
        <f ca="1">IF(B145="","",IF(ISERROR(MATCH($J145,SorP!$B$1:$B$6279,0)),"",INDIRECT("'SorP'!$A$"&amp;MATCH($S145&amp;$J145,SorP!C:C,0))))</f>
        <v>CN-HN</v>
      </c>
      <c r="U145" s="201"/>
      <c r="V145" s="226">
        <f>IF(C145="",NA(),IF(OR(C145="Smelter not listed",C145="Smelter not yet identified"),MATCH($B145&amp;$D145,'Smelter Look-up'!$J:$J,0),MATCH($B145&amp;$C145,'Smelter Look-up'!$J:$J,0)))</f>
        <v>112</v>
      </c>
      <c r="X145" s="227">
        <f t="shared" si="22"/>
        <v>0</v>
      </c>
      <c r="AB145" s="228" t="str">
        <f t="shared" si="23"/>
        <v>GoldHunan Guiyang yinxing Nonferrous Smelting Co., Ltd.</v>
      </c>
    </row>
    <row r="146" spans="1:28" s="227" customFormat="1" ht="409.5">
      <c r="A146" s="181"/>
      <c r="B146" s="182" t="s">
        <v>1125</v>
      </c>
      <c r="C146" s="186" t="s">
        <v>2213</v>
      </c>
      <c r="D146" s="230" t="s">
        <v>2213</v>
      </c>
      <c r="E146" s="182" t="s">
        <v>1096</v>
      </c>
      <c r="F146" s="182" t="str">
        <f ca="1">IF(ISERROR($V146),"",OFFSET('Smelter Look-up'!$E$4,$V146-4,0))</f>
        <v>CID000767</v>
      </c>
      <c r="G146" s="182" t="str">
        <f ca="1">IF(C146=$X$4,IF(ISERROR($V146),"Enter smelter details","RMI"),IF(ISERROR($V146),"",OFFSET('Smelter Look-up'!$F$4,$V146-4,0)))</f>
        <v>RMI</v>
      </c>
      <c r="H146" s="183" t="s">
        <v>16172</v>
      </c>
      <c r="I146" s="184" t="s">
        <v>2134</v>
      </c>
      <c r="J146" s="184" t="s">
        <v>13623</v>
      </c>
      <c r="K146" s="224"/>
      <c r="L146" s="224"/>
      <c r="M146" s="224"/>
      <c r="N146" s="224" t="s">
        <v>15831</v>
      </c>
      <c r="O146" s="224" t="s">
        <v>16173</v>
      </c>
      <c r="P146" s="185"/>
      <c r="Q146" s="225"/>
      <c r="R146" s="182" t="str">
        <f ca="1">IF(ISERROR($V146),"",OFFSET('Smelter Look-up'!$C$4,$V146-4,0)&amp;"")</f>
        <v>Hunan Chenzhou Mining Co., Ltd.</v>
      </c>
      <c r="S146" s="181" t="str">
        <f t="shared" ca="1" si="21"/>
        <v>CN</v>
      </c>
      <c r="T146" s="181" t="str">
        <f ca="1">IF(B146="","",IF(ISERROR(MATCH($J146,SorP!$B$1:$B$6279,0)),"",INDIRECT("'SorP'!$A$"&amp;MATCH($S146&amp;$J146,SorP!C:C,0))))</f>
        <v>CN-HN</v>
      </c>
      <c r="U146" s="201"/>
      <c r="V146" s="226">
        <f>IF(C146="",NA(),IF(OR(C146="Smelter not listed",C146="Smelter not yet identified"),MATCH($B146&amp;$D146,'Smelter Look-up'!$J:$J,0),MATCH($B146&amp;$C146,'Smelter Look-up'!$J:$J,0)))</f>
        <v>109</v>
      </c>
      <c r="X146" s="227">
        <f t="shared" si="22"/>
        <v>0</v>
      </c>
      <c r="AB146" s="228" t="str">
        <f t="shared" si="23"/>
        <v>GoldHunan Chenzhou Mining Co., Ltd.</v>
      </c>
    </row>
    <row r="147" spans="1:28" s="227" customFormat="1" ht="409.5">
      <c r="A147" s="181"/>
      <c r="B147" s="182" t="s">
        <v>1125</v>
      </c>
      <c r="C147" s="186" t="s">
        <v>15058</v>
      </c>
      <c r="D147" s="230" t="s">
        <v>15058</v>
      </c>
      <c r="E147" s="182" t="s">
        <v>1097</v>
      </c>
      <c r="F147" s="182" t="str">
        <f ca="1">IF(ISERROR($V147),"",OFFSET('Smelter Look-up'!$E$4,$V147-4,0))</f>
        <v>CID000711</v>
      </c>
      <c r="G147" s="182" t="str">
        <f ca="1">IF(C147=$X$4,IF(ISERROR($V147),"Enter smelter details","RMI"),IF(ISERROR($V147),"",OFFSET('Smelter Look-up'!$F$4,$V147-4,0)))</f>
        <v>RMI</v>
      </c>
      <c r="H147" s="183" t="s">
        <v>16174</v>
      </c>
      <c r="I147" s="184" t="s">
        <v>1589</v>
      </c>
      <c r="J147" s="184" t="s">
        <v>4244</v>
      </c>
      <c r="K147" s="224"/>
      <c r="L147" s="224"/>
      <c r="M147" s="224"/>
      <c r="N147" s="224" t="s">
        <v>16175</v>
      </c>
      <c r="O147" s="224" t="s">
        <v>16176</v>
      </c>
      <c r="P147" s="185"/>
      <c r="Q147" s="225" t="s">
        <v>15808</v>
      </c>
      <c r="R147" s="182" t="str">
        <f ca="1">IF(ISERROR($V147),"",OFFSET('Smelter Look-up'!$C$4,$V147-4,0)&amp;"")</f>
        <v>Heraeus Germany GmbH Co. KG</v>
      </c>
      <c r="S147" s="181" t="str">
        <f t="shared" ca="1" si="21"/>
        <v>DE</v>
      </c>
      <c r="T147" s="181" t="str">
        <f ca="1">IF(B147="","",IF(ISERROR(MATCH($J147,SorP!$B$1:$B$6279,0)),"",INDIRECT("'SorP'!$A$"&amp;MATCH($S147&amp;$J147,SorP!C:C,0))))</f>
        <v>DE-HE</v>
      </c>
      <c r="U147" s="201"/>
      <c r="V147" s="226">
        <f>IF(C147="",NA(),IF(OR(C147="Smelter not listed",C147="Smelter not yet identified"),MATCH($B147&amp;$D147,'Smelter Look-up'!$J:$J,0),MATCH($B147&amp;$C147,'Smelter Look-up'!$J:$J,0)))</f>
        <v>105</v>
      </c>
      <c r="X147" s="227">
        <f t="shared" si="22"/>
        <v>0</v>
      </c>
      <c r="AB147" s="228" t="str">
        <f t="shared" si="23"/>
        <v>GoldHeraeus Germany GmbH Co. KG</v>
      </c>
    </row>
    <row r="148" spans="1:28" s="227" customFormat="1" ht="409.5">
      <c r="A148" s="181"/>
      <c r="B148" s="182" t="s">
        <v>1125</v>
      </c>
      <c r="C148" s="186" t="s">
        <v>2500</v>
      </c>
      <c r="D148" s="230" t="s">
        <v>2500</v>
      </c>
      <c r="E148" s="182" t="s">
        <v>1096</v>
      </c>
      <c r="F148" s="182" t="str">
        <f ca="1">IF(ISERROR($V148),"",OFFSET('Smelter Look-up'!$E$4,$V148-4,0))</f>
        <v>CID000707</v>
      </c>
      <c r="G148" s="182" t="str">
        <f ca="1">IF(C148=$X$4,IF(ISERROR($V148),"Enter smelter details","RMI"),IF(ISERROR($V148),"",OFFSET('Smelter Look-up'!$F$4,$V148-4,0)))</f>
        <v>RMI</v>
      </c>
      <c r="H148" s="183" t="s">
        <v>16177</v>
      </c>
      <c r="I148" s="184" t="s">
        <v>1588</v>
      </c>
      <c r="J148" s="184" t="s">
        <v>15310</v>
      </c>
      <c r="K148" s="224"/>
      <c r="L148" s="224"/>
      <c r="M148" s="224"/>
      <c r="N148" s="224" t="s">
        <v>16178</v>
      </c>
      <c r="O148" s="224" t="s">
        <v>16179</v>
      </c>
      <c r="P148" s="185"/>
      <c r="Q148" s="225" t="s">
        <v>15808</v>
      </c>
      <c r="R148" s="182" t="str">
        <f ca="1">IF(ISERROR($V148),"",OFFSET('Smelter Look-up'!$C$4,$V148-4,0)&amp;"")</f>
        <v>Heraeus Metals Hong Kong Ltd.</v>
      </c>
      <c r="S148" s="181" t="str">
        <f t="shared" ca="1" si="21"/>
        <v>CN</v>
      </c>
      <c r="T148" s="181" t="str">
        <f ca="1">IF(B148="","",IF(ISERROR(MATCH($J148,SorP!$B$1:$B$6279,0)),"",INDIRECT("'SorP'!$A$"&amp;MATCH($S148&amp;$J148,SorP!C:C,0))))</f>
        <v>CN-HK</v>
      </c>
      <c r="U148" s="201"/>
      <c r="V148" s="226">
        <f>IF(C148="",NA(),IF(OR(C148="Smelter not listed",C148="Smelter not yet identified"),MATCH($B148&amp;$D148,'Smelter Look-up'!$J:$J,0),MATCH($B148&amp;$C148,'Smelter Look-up'!$J:$J,0)))</f>
        <v>107</v>
      </c>
      <c r="X148" s="227">
        <f t="shared" si="22"/>
        <v>0</v>
      </c>
      <c r="AB148" s="228" t="str">
        <f t="shared" si="23"/>
        <v>GoldHeraeus Metals Hong Kong Ltd.</v>
      </c>
    </row>
    <row r="149" spans="1:28" s="227" customFormat="1" ht="409.5">
      <c r="A149" s="181"/>
      <c r="B149" s="182" t="s">
        <v>1125</v>
      </c>
      <c r="C149" s="186" t="s">
        <v>1035</v>
      </c>
      <c r="D149" s="230" t="s">
        <v>1035</v>
      </c>
      <c r="E149" s="182" t="s">
        <v>1097</v>
      </c>
      <c r="F149" s="182" t="str">
        <f ca="1">IF(ISERROR($V149),"",OFFSET('Smelter Look-up'!$E$4,$V149-4,0))</f>
        <v>CID000694</v>
      </c>
      <c r="G149" s="182" t="str">
        <f ca="1">IF(C149=$X$4,IF(ISERROR($V149),"Enter smelter details","RMI"),IF(ISERROR($V149),"",OFFSET('Smelter Look-up'!$F$4,$V149-4,0)))</f>
        <v>RMI</v>
      </c>
      <c r="H149" s="183" t="s">
        <v>16180</v>
      </c>
      <c r="I149" s="184" t="s">
        <v>1542</v>
      </c>
      <c r="J149" s="184" t="s">
        <v>1543</v>
      </c>
      <c r="K149" s="224"/>
      <c r="L149" s="224"/>
      <c r="M149" s="224"/>
      <c r="N149" s="224" t="s">
        <v>16181</v>
      </c>
      <c r="O149" s="224" t="s">
        <v>16182</v>
      </c>
      <c r="P149" s="185"/>
      <c r="Q149" s="225" t="s">
        <v>15808</v>
      </c>
      <c r="R149" s="182" t="str">
        <f ca="1">IF(ISERROR($V149),"",OFFSET('Smelter Look-up'!$C$4,$V149-4,0)&amp;"")</f>
        <v>Heimerle + Meule GmbH</v>
      </c>
      <c r="S149" s="181" t="str">
        <f t="shared" ca="1" si="21"/>
        <v>DE</v>
      </c>
      <c r="T149" s="181" t="str">
        <f ca="1">IF(B149="","",IF(ISERROR(MATCH($J149,SorP!$B$1:$B$6279,0)),"",INDIRECT("'SorP'!$A$"&amp;MATCH($S149&amp;$J149,SorP!C:C,0))))</f>
        <v>DE-BW</v>
      </c>
      <c r="U149" s="201"/>
      <c r="V149" s="226">
        <f>IF(C149="",NA(),IF(OR(C149="Smelter not listed",C149="Smelter not yet identified"),MATCH($B149&amp;$D149,'Smelter Look-up'!$J:$J,0),MATCH($B149&amp;$C149,'Smelter Look-up'!$J:$J,0)))</f>
        <v>101</v>
      </c>
      <c r="X149" s="227">
        <f t="shared" si="22"/>
        <v>0</v>
      </c>
      <c r="AB149" s="228" t="str">
        <f t="shared" si="23"/>
        <v>GoldHeimerle + Meule GmbH</v>
      </c>
    </row>
    <row r="150" spans="1:28" s="227" customFormat="1" ht="409.5">
      <c r="A150" s="181"/>
      <c r="B150" s="182" t="s">
        <v>1125</v>
      </c>
      <c r="C150" s="186" t="s">
        <v>13844</v>
      </c>
      <c r="D150" s="230" t="s">
        <v>13844</v>
      </c>
      <c r="E150" s="182" t="s">
        <v>1107</v>
      </c>
      <c r="F150" s="182" t="str">
        <f ca="1">IF(ISERROR($V150),"",OFFSET('Smelter Look-up'!$E$4,$V150-4,0))</f>
        <v>CID000689</v>
      </c>
      <c r="G150" s="182" t="str">
        <f ca="1">IF(C150=$X$4,IF(ISERROR($V150),"Enter smelter details","RMI"),IF(ISERROR($V150),"",OFFSET('Smelter Look-up'!$F$4,$V150-4,0)))</f>
        <v>RMI</v>
      </c>
      <c r="H150" s="183" t="s">
        <v>16183</v>
      </c>
      <c r="I150" s="184" t="s">
        <v>2499</v>
      </c>
      <c r="J150" s="184" t="s">
        <v>12866</v>
      </c>
      <c r="K150" s="224"/>
      <c r="L150" s="224"/>
      <c r="M150" s="224"/>
      <c r="N150" s="224" t="s">
        <v>16184</v>
      </c>
      <c r="O150" s="224" t="s">
        <v>16185</v>
      </c>
      <c r="P150" s="185"/>
      <c r="Q150" s="225" t="s">
        <v>15808</v>
      </c>
      <c r="R150" s="182" t="str">
        <f ca="1">IF(ISERROR($V150),"",OFFSET('Smelter Look-up'!$C$4,$V150-4,0)&amp;"")</f>
        <v>LT Metal Ltd.</v>
      </c>
      <c r="S150" s="181" t="str">
        <f t="shared" ca="1" si="21"/>
        <v>KR</v>
      </c>
      <c r="T150" s="181" t="str">
        <f ca="1">IF(B150="","",IF(ISERROR(MATCH($J150,SorP!$B$1:$B$6279,0)),"",INDIRECT("'SorP'!$A$"&amp;MATCH($S150&amp;$J150,SorP!C:C,0))))</f>
        <v>KR-28</v>
      </c>
      <c r="U150" s="201"/>
      <c r="V150" s="226">
        <f>IF(C150="",NA(),IF(OR(C150="Smelter not listed",C150="Smelter not yet identified"),MATCH($B150&amp;$D150,'Smelter Look-up'!$J:$J,0),MATCH($B150&amp;$C150,'Smelter Look-up'!$J:$J,0)))</f>
        <v>158</v>
      </c>
      <c r="X150" s="227">
        <f t="shared" si="22"/>
        <v>0</v>
      </c>
      <c r="AB150" s="228" t="str">
        <f t="shared" si="23"/>
        <v>GoldLT Metal Ltd.</v>
      </c>
    </row>
    <row r="151" spans="1:28" s="227" customFormat="1" ht="409.5">
      <c r="A151" s="181"/>
      <c r="B151" s="182" t="s">
        <v>1125</v>
      </c>
      <c r="C151" s="186" t="s">
        <v>394</v>
      </c>
      <c r="D151" s="230" t="s">
        <v>394</v>
      </c>
      <c r="E151" s="182" t="s">
        <v>1096</v>
      </c>
      <c r="F151" s="182" t="str">
        <f ca="1">IF(ISERROR($V151),"",OFFSET('Smelter Look-up'!$E$4,$V151-4,0))</f>
        <v>CID000671</v>
      </c>
      <c r="G151" s="182" t="str">
        <f ca="1">IF(C151=$X$4,IF(ISERROR($V151),"Enter smelter details","RMI"),IF(ISERROR($V151),"",OFFSET('Smelter Look-up'!$F$4,$V151-4,0)))</f>
        <v>RMI</v>
      </c>
      <c r="H151" s="183" t="s">
        <v>16186</v>
      </c>
      <c r="I151" s="184" t="s">
        <v>1587</v>
      </c>
      <c r="J151" s="184" t="s">
        <v>13616</v>
      </c>
      <c r="K151" s="224"/>
      <c r="L151" s="224"/>
      <c r="M151" s="224"/>
      <c r="N151" s="224" t="s">
        <v>16187</v>
      </c>
      <c r="O151" s="224" t="s">
        <v>16188</v>
      </c>
      <c r="P151" s="185"/>
      <c r="Q151" s="225"/>
      <c r="R151" s="182" t="str">
        <f ca="1">IF(ISERROR($V151),"",OFFSET('Smelter Look-up'!$C$4,$V151-4,0)&amp;"")</f>
        <v>Hangzhou Fuchunjiang Smelting Co., Ltd.</v>
      </c>
      <c r="S151" s="181" t="str">
        <f t="shared" ca="1" si="21"/>
        <v>CN</v>
      </c>
      <c r="T151" s="181" t="str">
        <f ca="1">IF(B151="","",IF(ISERROR(MATCH($J151,SorP!$B$1:$B$6279,0)),"",INDIRECT("'SorP'!$A$"&amp;MATCH($S151&amp;$J151,SorP!C:C,0))))</f>
        <v>CN-ZJ</v>
      </c>
      <c r="U151" s="201"/>
      <c r="V151" s="226">
        <f>IF(C151="",NA(),IF(OR(C151="Smelter not listed",C151="Smelter not yet identified"),MATCH($B151&amp;$D151,'Smelter Look-up'!$J:$J,0),MATCH($B151&amp;$C151,'Smelter Look-up'!$J:$J,0)))</f>
        <v>99</v>
      </c>
      <c r="X151" s="227">
        <f t="shared" si="22"/>
        <v>0</v>
      </c>
      <c r="AB151" s="228" t="str">
        <f t="shared" si="23"/>
        <v>GoldHangzhou Fuchunjiang Smelting Co., Ltd.</v>
      </c>
    </row>
    <row r="152" spans="1:28" s="227" customFormat="1" ht="409.5">
      <c r="A152" s="181"/>
      <c r="B152" s="182" t="s">
        <v>1125</v>
      </c>
      <c r="C152" s="186" t="s">
        <v>1583</v>
      </c>
      <c r="D152" s="230" t="s">
        <v>1583</v>
      </c>
      <c r="E152" s="182" t="s">
        <v>1096</v>
      </c>
      <c r="F152" s="182" t="str">
        <f ca="1">IF(ISERROR($V152),"",OFFSET('Smelter Look-up'!$E$4,$V152-4,0))</f>
        <v>CID000651</v>
      </c>
      <c r="G152" s="182" t="str">
        <f ca="1">IF(C152=$X$4,IF(ISERROR($V152),"Enter smelter details","RMI"),IF(ISERROR($V152),"",OFFSET('Smelter Look-up'!$F$4,$V152-4,0)))</f>
        <v>RMI</v>
      </c>
      <c r="H152" s="183" t="s">
        <v>16189</v>
      </c>
      <c r="I152" s="184" t="s">
        <v>1585</v>
      </c>
      <c r="J152" s="184" t="s">
        <v>13620</v>
      </c>
      <c r="K152" s="224"/>
      <c r="L152" s="224"/>
      <c r="M152" s="224"/>
      <c r="N152" s="224" t="s">
        <v>15887</v>
      </c>
      <c r="O152" s="224" t="s">
        <v>16190</v>
      </c>
      <c r="P152" s="185"/>
      <c r="Q152" s="225"/>
      <c r="R152" s="182" t="str">
        <f ca="1">IF(ISERROR($V152),"",OFFSET('Smelter Look-up'!$C$4,$V152-4,0)&amp;"")</f>
        <v>Guoda Safina High-Tech Environmental Refinery Co., Ltd.</v>
      </c>
      <c r="S152" s="181" t="str">
        <f t="shared" ca="1" si="21"/>
        <v>CN</v>
      </c>
      <c r="T152" s="181" t="str">
        <f ca="1">IF(B152="","",IF(ISERROR(MATCH($J152,SorP!$B$1:$B$6279,0)),"",INDIRECT("'SorP'!$A$"&amp;MATCH($S152&amp;$J152,SorP!C:C,0))))</f>
        <v>CN-SD</v>
      </c>
      <c r="U152" s="201"/>
      <c r="V152" s="226">
        <f>IF(C152="",NA(),IF(OR(C152="Smelter not listed",C152="Smelter not yet identified"),MATCH($B152&amp;$D152,'Smelter Look-up'!$J:$J,0),MATCH($B152&amp;$C152,'Smelter Look-up'!$J:$J,0)))</f>
        <v>98</v>
      </c>
      <c r="X152" s="227">
        <f t="shared" si="22"/>
        <v>0</v>
      </c>
      <c r="AB152" s="228" t="str">
        <f t="shared" si="23"/>
        <v>GoldGuoda Safina High-Tech Environmental Refinery Co., Ltd.</v>
      </c>
    </row>
    <row r="153" spans="1:28" s="227" customFormat="1" ht="306">
      <c r="A153" s="181"/>
      <c r="B153" s="182" t="s">
        <v>1125</v>
      </c>
      <c r="C153" s="186" t="s">
        <v>12922</v>
      </c>
      <c r="D153" s="230" t="s">
        <v>12922</v>
      </c>
      <c r="E153" s="182" t="s">
        <v>1096</v>
      </c>
      <c r="F153" s="182" t="str">
        <f ca="1">IF(ISERROR($V153),"",OFFSET('Smelter Look-up'!$E$4,$V153-4,0))</f>
        <v>CID000522</v>
      </c>
      <c r="G153" s="182" t="str">
        <f ca="1">IF(C153=$X$4,IF(ISERROR($V153),"Enter smelter details","RMI"),IF(ISERROR($V153),"",OFFSET('Smelter Look-up'!$F$4,$V153-4,0)))</f>
        <v>RMI</v>
      </c>
      <c r="H153" s="183" t="s">
        <v>16191</v>
      </c>
      <c r="I153" s="184" t="s">
        <v>1582</v>
      </c>
      <c r="J153" s="184" t="s">
        <v>13630</v>
      </c>
      <c r="K153" s="224"/>
      <c r="L153" s="224"/>
      <c r="M153" s="224"/>
      <c r="N153" s="224"/>
      <c r="O153" s="224" t="s">
        <v>16192</v>
      </c>
      <c r="P153" s="185"/>
      <c r="Q153" s="225"/>
      <c r="R153" s="182" t="str">
        <f ca="1">IF(ISERROR($V153),"",OFFSET('Smelter Look-up'!$C$4,$V153-4,0)&amp;"")</f>
        <v>Refinery of Seemine Gold Co., Ltd.</v>
      </c>
      <c r="S153" s="181" t="str">
        <f t="shared" ca="1" si="21"/>
        <v>CN</v>
      </c>
      <c r="T153" s="181" t="str">
        <f ca="1">IF(B153="","",IF(ISERROR(MATCH($J153,SorP!$B$1:$B$6279,0)),"",INDIRECT("'SorP'!$A$"&amp;MATCH($S153&amp;$J153,SorP!C:C,0))))</f>
        <v>CN-GS</v>
      </c>
      <c r="U153" s="201"/>
      <c r="V153" s="226">
        <f>IF(C153="",NA(),IF(OR(C153="Smelter not listed",C153="Smelter not yet identified"),MATCH($B153&amp;$D153,'Smelter Look-up'!$J:$J,0),MATCH($B153&amp;$C153,'Smelter Look-up'!$J:$J,0)))</f>
        <v>217</v>
      </c>
      <c r="X153" s="227">
        <f t="shared" si="22"/>
        <v>0</v>
      </c>
      <c r="AB153" s="228" t="str">
        <f t="shared" si="23"/>
        <v>GoldRefinery of Seemine Gold Co., Ltd.</v>
      </c>
    </row>
    <row r="154" spans="1:28" s="227" customFormat="1" ht="409.5">
      <c r="A154" s="181"/>
      <c r="B154" s="182" t="s">
        <v>1125</v>
      </c>
      <c r="C154" s="186" t="s">
        <v>15057</v>
      </c>
      <c r="D154" s="230" t="s">
        <v>15057</v>
      </c>
      <c r="E154" s="182" t="s">
        <v>879</v>
      </c>
      <c r="F154" s="182" t="str">
        <f ca="1">IF(ISERROR($V154),"",OFFSET('Smelter Look-up'!$E$4,$V154-4,0))</f>
        <v>CID000493</v>
      </c>
      <c r="G154" s="182" t="str">
        <f ca="1">IF(C154=$X$4,IF(ISERROR($V154),"Enter smelter details","RMI"),IF(ISERROR($V154),"",OFFSET('Smelter Look-up'!$F$4,$V154-4,0)))</f>
        <v>RMI</v>
      </c>
      <c r="H154" s="183" t="s">
        <v>16193</v>
      </c>
      <c r="I154" s="184" t="s">
        <v>1581</v>
      </c>
      <c r="J154" s="184" t="s">
        <v>10005</v>
      </c>
      <c r="K154" s="224"/>
      <c r="L154" s="224"/>
      <c r="M154" s="224"/>
      <c r="N154" s="224" t="s">
        <v>16194</v>
      </c>
      <c r="O154" s="224" t="s">
        <v>16195</v>
      </c>
      <c r="P154" s="185"/>
      <c r="Q154" s="225"/>
      <c r="R154" s="182" t="str">
        <f ca="1">IF(ISERROR($V154),"",OFFSET('Smelter Look-up'!$C$4,$V154-4,0)&amp;"")</f>
        <v>JSC Novosibirsk Refinery</v>
      </c>
      <c r="S154" s="181" t="str">
        <f t="shared" ca="1" si="21"/>
        <v>RU</v>
      </c>
      <c r="T154" s="181" t="str">
        <f ca="1">IF(B154="","",IF(ISERROR(MATCH($J154,SorP!$B$1:$B$6279,0)),"",INDIRECT("'SorP'!$A$"&amp;MATCH($S154&amp;$J154,SorP!C:C,0))))</f>
        <v>RU-NVS</v>
      </c>
      <c r="U154" s="201"/>
      <c r="V154" s="226">
        <f>IF(C154="",NA(),IF(OR(C154="Smelter not listed",C154="Smelter not yet identified"),MATCH($B154&amp;$D154,'Smelter Look-up'!$J:$J,0),MATCH($B154&amp;$C154,'Smelter Look-up'!$J:$J,0)))</f>
        <v>130</v>
      </c>
      <c r="X154" s="227">
        <f t="shared" si="22"/>
        <v>0</v>
      </c>
      <c r="AB154" s="228" t="str">
        <f t="shared" si="23"/>
        <v>GoldJSC Novosibirsk Refinery</v>
      </c>
    </row>
    <row r="155" spans="1:28" s="227" customFormat="1" ht="409.5">
      <c r="A155" s="181"/>
      <c r="B155" s="182" t="s">
        <v>1125</v>
      </c>
      <c r="C155" s="186" t="s">
        <v>13839</v>
      </c>
      <c r="D155" s="230" t="s">
        <v>13839</v>
      </c>
      <c r="E155" s="182" t="s">
        <v>1104</v>
      </c>
      <c r="F155" s="182" t="str">
        <f ca="1">IF(ISERROR($V155),"",OFFSET('Smelter Look-up'!$E$4,$V155-4,0))</f>
        <v>CID000425</v>
      </c>
      <c r="G155" s="182" t="str">
        <f ca="1">IF(C155=$X$4,IF(ISERROR($V155),"Enter smelter details","RMI"),IF(ISERROR($V155),"",OFFSET('Smelter Look-up'!$F$4,$V155-4,0)))</f>
        <v>RMI</v>
      </c>
      <c r="H155" s="183" t="s">
        <v>16196</v>
      </c>
      <c r="I155" s="184" t="s">
        <v>1579</v>
      </c>
      <c r="J155" s="184" t="s">
        <v>1580</v>
      </c>
      <c r="K155" s="224"/>
      <c r="L155" s="224"/>
      <c r="M155" s="224"/>
      <c r="N155" s="224" t="s">
        <v>16197</v>
      </c>
      <c r="O155" s="224" t="s">
        <v>16198</v>
      </c>
      <c r="P155" s="185"/>
      <c r="Q155" s="225" t="s">
        <v>15808</v>
      </c>
      <c r="R155" s="182" t="str">
        <f ca="1">IF(ISERROR($V155),"",OFFSET('Smelter Look-up'!$C$4,$V155-4,0)&amp;"")</f>
        <v>Eco-System Recycling Co., Ltd. East Plant</v>
      </c>
      <c r="S155" s="181" t="str">
        <f t="shared" ca="1" si="21"/>
        <v>JP</v>
      </c>
      <c r="T155" s="181" t="str">
        <f ca="1">IF(B155="","",IF(ISERROR(MATCH($J155,SorP!$B$1:$B$6279,0)),"",INDIRECT("'SorP'!$A$"&amp;MATCH($S155&amp;$J155,SorP!C:C,0))))</f>
        <v>JP-11</v>
      </c>
      <c r="U155" s="201"/>
      <c r="V155" s="226">
        <f>IF(C155="",NA(),IF(OR(C155="Smelter not listed",C155="Smelter not yet identified"),MATCH($B155&amp;$D155,'Smelter Look-up'!$J:$J,0),MATCH($B155&amp;$C155,'Smelter Look-up'!$J:$J,0)))</f>
        <v>72</v>
      </c>
      <c r="X155" s="227">
        <f t="shared" si="22"/>
        <v>0</v>
      </c>
      <c r="AB155" s="228" t="str">
        <f t="shared" si="23"/>
        <v>GoldEco-System Recycling Co., Ltd. East Plant</v>
      </c>
    </row>
    <row r="156" spans="1:28" s="227" customFormat="1" ht="409.5">
      <c r="A156" s="181"/>
      <c r="B156" s="182" t="s">
        <v>1125</v>
      </c>
      <c r="C156" s="186" t="s">
        <v>902</v>
      </c>
      <c r="D156" s="230" t="s">
        <v>902</v>
      </c>
      <c r="E156" s="182" t="s">
        <v>1104</v>
      </c>
      <c r="F156" s="182" t="str">
        <f ca="1">IF(ISERROR($V156),"",OFFSET('Smelter Look-up'!$E$4,$V156-4,0))</f>
        <v>CID000401</v>
      </c>
      <c r="G156" s="182" t="str">
        <f ca="1">IF(C156=$X$4,IF(ISERROR($V156),"Enter smelter details","RMI"),IF(ISERROR($V156),"",OFFSET('Smelter Look-up'!$F$4,$V156-4,0)))</f>
        <v>RMI</v>
      </c>
      <c r="H156" s="183" t="s">
        <v>16199</v>
      </c>
      <c r="I156" s="184" t="s">
        <v>1574</v>
      </c>
      <c r="J156" s="184" t="s">
        <v>1575</v>
      </c>
      <c r="K156" s="224"/>
      <c r="L156" s="224"/>
      <c r="M156" s="224"/>
      <c r="N156" s="224" t="s">
        <v>16200</v>
      </c>
      <c r="O156" s="224" t="s">
        <v>16201</v>
      </c>
      <c r="P156" s="185"/>
      <c r="Q156" s="225" t="s">
        <v>15808</v>
      </c>
      <c r="R156" s="182" t="str">
        <f ca="1">IF(ISERROR($V156),"",OFFSET('Smelter Look-up'!$C$4,$V156-4,0)&amp;"")</f>
        <v>Dowa</v>
      </c>
      <c r="S156" s="181" t="str">
        <f t="shared" ca="1" si="21"/>
        <v>JP</v>
      </c>
      <c r="T156" s="181" t="str">
        <f ca="1">IF(B156="","",IF(ISERROR(MATCH($J156,SorP!$B$1:$B$6279,0)),"",INDIRECT("'SorP'!$A$"&amp;MATCH($S156&amp;$J156,SorP!C:C,0))))</f>
        <v>JP-05</v>
      </c>
      <c r="U156" s="201"/>
      <c r="V156" s="226">
        <f>IF(C156="",NA(),IF(OR(C156="Smelter not listed",C156="Smelter not yet identified"),MATCH($B156&amp;$D156,'Smelter Look-up'!$J:$J,0),MATCH($B156&amp;$C156,'Smelter Look-up'!$J:$J,0)))</f>
        <v>67</v>
      </c>
      <c r="X156" s="227">
        <f t="shared" si="22"/>
        <v>0</v>
      </c>
      <c r="AB156" s="228" t="str">
        <f t="shared" si="23"/>
        <v>GoldDowa</v>
      </c>
    </row>
    <row r="157" spans="1:28" s="227" customFormat="1" ht="409.5">
      <c r="A157" s="181"/>
      <c r="B157" s="182" t="s">
        <v>1125</v>
      </c>
      <c r="C157" s="186" t="s">
        <v>2256</v>
      </c>
      <c r="D157" s="230" t="s">
        <v>2256</v>
      </c>
      <c r="E157" s="182" t="s">
        <v>1107</v>
      </c>
      <c r="F157" s="182" t="str">
        <f ca="1">IF(ISERROR($V157),"",OFFSET('Smelter Look-up'!$E$4,$V157-4,0))</f>
        <v>CID000359</v>
      </c>
      <c r="G157" s="182" t="str">
        <f ca="1">IF(C157=$X$4,IF(ISERROR($V157),"Enter smelter details","RMI"),IF(ISERROR($V157),"",OFFSET('Smelter Look-up'!$F$4,$V157-4,0)))</f>
        <v>RMI</v>
      </c>
      <c r="H157" s="183" t="s">
        <v>16202</v>
      </c>
      <c r="I157" s="184" t="s">
        <v>1573</v>
      </c>
      <c r="J157" s="184" t="s">
        <v>12871</v>
      </c>
      <c r="K157" s="224"/>
      <c r="L157" s="224"/>
      <c r="M157" s="224"/>
      <c r="N157" s="224" t="s">
        <v>16203</v>
      </c>
      <c r="O157" s="224" t="s">
        <v>16204</v>
      </c>
      <c r="P157" s="185"/>
      <c r="Q157" s="225" t="s">
        <v>15808</v>
      </c>
      <c r="R157" s="182" t="str">
        <f ca="1">IF(ISERROR($V157),"",OFFSET('Smelter Look-up'!$C$4,$V157-4,0)&amp;"")</f>
        <v>DSC (Do Sung Corporation)</v>
      </c>
      <c r="S157" s="181" t="str">
        <f t="shared" ca="1" si="21"/>
        <v>KR</v>
      </c>
      <c r="T157" s="181" t="str">
        <f ca="1">IF(B157="","",IF(ISERROR(MATCH($J157,SorP!$B$1:$B$6279,0)),"",INDIRECT("'SorP'!$A$"&amp;MATCH($S157&amp;$J157,SorP!C:C,0))))</f>
        <v>KR-41</v>
      </c>
      <c r="U157" s="201"/>
      <c r="V157" s="226">
        <f>IF(C157="",NA(),IF(OR(C157="Smelter not listed",C157="Smelter not yet identified"),MATCH($B157&amp;$D157,'Smelter Look-up'!$J:$J,0),MATCH($B157&amp;$C157,'Smelter Look-up'!$J:$J,0)))</f>
        <v>71</v>
      </c>
      <c r="X157" s="227">
        <f t="shared" si="22"/>
        <v>0</v>
      </c>
      <c r="AB157" s="228" t="str">
        <f t="shared" si="23"/>
        <v>GoldDSC (Do Sung Corporation)</v>
      </c>
    </row>
    <row r="158" spans="1:28" s="227" customFormat="1" ht="409.5">
      <c r="A158" s="181"/>
      <c r="B158" s="182" t="s">
        <v>1125</v>
      </c>
      <c r="C158" s="186" t="s">
        <v>668</v>
      </c>
      <c r="D158" s="230" t="s">
        <v>668</v>
      </c>
      <c r="E158" s="182" t="s">
        <v>1096</v>
      </c>
      <c r="F158" s="182" t="str">
        <f ca="1">IF(ISERROR($V158),"",OFFSET('Smelter Look-up'!$E$4,$V158-4,0))</f>
        <v>CID000343</v>
      </c>
      <c r="G158" s="182" t="str">
        <f ca="1">IF(C158=$X$4,IF(ISERROR($V158),"Enter smelter details","RMI"),IF(ISERROR($V158),"",OFFSET('Smelter Look-up'!$F$4,$V158-4,0)))</f>
        <v>RMI</v>
      </c>
      <c r="H158" s="183" t="s">
        <v>16205</v>
      </c>
      <c r="I158" s="184" t="s">
        <v>1572</v>
      </c>
      <c r="J158" s="184" t="s">
        <v>13622</v>
      </c>
      <c r="K158" s="224"/>
      <c r="L158" s="224"/>
      <c r="M158" s="224"/>
      <c r="N158" s="224" t="s">
        <v>16206</v>
      </c>
      <c r="O158" s="224" t="s">
        <v>16207</v>
      </c>
      <c r="P158" s="185"/>
      <c r="Q158" s="225" t="s">
        <v>15808</v>
      </c>
      <c r="R158" s="182" t="str">
        <f ca="1">IF(ISERROR($V158),"",OFFSET('Smelter Look-up'!$C$4,$V158-4,0)&amp;"")</f>
        <v>Daye Non-Ferrous Metals Mining Ltd.</v>
      </c>
      <c r="S158" s="181" t="str">
        <f t="shared" ca="1" si="21"/>
        <v>CN</v>
      </c>
      <c r="T158" s="181" t="str">
        <f ca="1">IF(B158="","",IF(ISERROR(MATCH($J158,SorP!$B$1:$B$6279,0)),"",INDIRECT("'SorP'!$A$"&amp;MATCH($S158&amp;$J158,SorP!C:C,0))))</f>
        <v>CN-HB</v>
      </c>
      <c r="U158" s="201"/>
      <c r="V158" s="226">
        <f>IF(C158="",NA(),IF(OR(C158="Smelter not listed",C158="Smelter not yet identified"),MATCH($B158&amp;$D158,'Smelter Look-up'!$J:$J,0),MATCH($B158&amp;$C158,'Smelter Look-up'!$J:$J,0)))</f>
        <v>60</v>
      </c>
      <c r="X158" s="227">
        <f t="shared" si="22"/>
        <v>0</v>
      </c>
      <c r="AB158" s="228" t="str">
        <f t="shared" si="23"/>
        <v>GoldDaye Non-Ferrous Metals Mining Ltd.</v>
      </c>
    </row>
    <row r="159" spans="1:28" s="227" customFormat="1" ht="409.5">
      <c r="A159" s="181"/>
      <c r="B159" s="182" t="s">
        <v>1125</v>
      </c>
      <c r="C159" s="186" t="s">
        <v>539</v>
      </c>
      <c r="D159" s="230" t="s">
        <v>539</v>
      </c>
      <c r="E159" s="182" t="s">
        <v>1104</v>
      </c>
      <c r="F159" s="182" t="str">
        <f ca="1">IF(ISERROR($V159),"",OFFSET('Smelter Look-up'!$E$4,$V159-4,0))</f>
        <v>CID000264</v>
      </c>
      <c r="G159" s="182" t="str">
        <f ca="1">IF(C159=$X$4,IF(ISERROR($V159),"Enter smelter details","RMI"),IF(ISERROR($V159),"",OFFSET('Smelter Look-up'!$F$4,$V159-4,0)))</f>
        <v>RMI</v>
      </c>
      <c r="H159" s="183" t="s">
        <v>16208</v>
      </c>
      <c r="I159" s="184" t="s">
        <v>1570</v>
      </c>
      <c r="J159" s="184" t="s">
        <v>1541</v>
      </c>
      <c r="K159" s="224"/>
      <c r="L159" s="224"/>
      <c r="M159" s="224"/>
      <c r="N159" s="224" t="s">
        <v>16209</v>
      </c>
      <c r="O159" s="224" t="s">
        <v>16210</v>
      </c>
      <c r="P159" s="185"/>
      <c r="Q159" s="225" t="s">
        <v>15808</v>
      </c>
      <c r="R159" s="182" t="str">
        <f ca="1">IF(ISERROR($V159),"",OFFSET('Smelter Look-up'!$C$4,$V159-4,0)&amp;"")</f>
        <v>Chugai Mining</v>
      </c>
      <c r="S159" s="181" t="str">
        <f t="shared" ca="1" si="21"/>
        <v>JP</v>
      </c>
      <c r="T159" s="181" t="str">
        <f ca="1">IF(B159="","",IF(ISERROR(MATCH($J159,SorP!$B$1:$B$6279,0)),"",INDIRECT("'SorP'!$A$"&amp;MATCH($S159&amp;$J159,SorP!C:C,0))))</f>
        <v>JP-13</v>
      </c>
      <c r="U159" s="201"/>
      <c r="V159" s="226">
        <f>IF(C159="",NA(),IF(OR(C159="Smelter not listed",C159="Smelter not yet identified"),MATCH($B159&amp;$D159,'Smelter Look-up'!$J:$J,0),MATCH($B159&amp;$C159,'Smelter Look-up'!$J:$J,0)))</f>
        <v>58</v>
      </c>
      <c r="X159" s="227">
        <f t="shared" si="22"/>
        <v>0</v>
      </c>
      <c r="AB159" s="228" t="str">
        <f t="shared" si="23"/>
        <v>GoldChugai Mining</v>
      </c>
    </row>
    <row r="160" spans="1:28" s="227" customFormat="1" ht="409.5">
      <c r="A160" s="181"/>
      <c r="B160" s="182" t="s">
        <v>1125</v>
      </c>
      <c r="C160" s="186" t="s">
        <v>53</v>
      </c>
      <c r="D160" s="230" t="s">
        <v>53</v>
      </c>
      <c r="E160" s="182" t="s">
        <v>1103</v>
      </c>
      <c r="F160" s="182" t="str">
        <f ca="1">IF(ISERROR($V160),"",OFFSET('Smelter Look-up'!$E$4,$V160-4,0))</f>
        <v>CID000233</v>
      </c>
      <c r="G160" s="182" t="str">
        <f ca="1">IF(C160=$X$4,IF(ISERROR($V160),"Enter smelter details","RMI"),IF(ISERROR($V160),"",OFFSET('Smelter Look-up'!$F$4,$V160-4,0)))</f>
        <v>RMI</v>
      </c>
      <c r="H160" s="183" t="s">
        <v>15860</v>
      </c>
      <c r="I160" s="184" t="s">
        <v>1569</v>
      </c>
      <c r="J160" s="184" t="s">
        <v>6470</v>
      </c>
      <c r="K160" s="224"/>
      <c r="L160" s="224"/>
      <c r="M160" s="224"/>
      <c r="N160" s="224" t="s">
        <v>16211</v>
      </c>
      <c r="O160" s="224" t="s">
        <v>16212</v>
      </c>
      <c r="P160" s="185"/>
      <c r="Q160" s="225" t="s">
        <v>15808</v>
      </c>
      <c r="R160" s="182" t="str">
        <f ca="1">IF(ISERROR($V160),"",OFFSET('Smelter Look-up'!$C$4,$V160-4,0)&amp;"")</f>
        <v>Chimet S.p.A.</v>
      </c>
      <c r="S160" s="181" t="str">
        <f t="shared" ca="1" si="21"/>
        <v>IT</v>
      </c>
      <c r="T160" s="181" t="str">
        <f ca="1">IF(B160="","",IF(ISERROR(MATCH($J160,SorP!$B$1:$B$6279,0)),"",INDIRECT("'SorP'!$A$"&amp;MATCH($S160&amp;$J160,SorP!C:C,0))))</f>
        <v>IT-52</v>
      </c>
      <c r="U160" s="201"/>
      <c r="V160" s="226">
        <f>IF(C160="",NA(),IF(OR(C160="Smelter not listed",C160="Smelter not yet identified"),MATCH($B160&amp;$D160,'Smelter Look-up'!$J:$J,0),MATCH($B160&amp;$C160,'Smelter Look-up'!$J:$J,0)))</f>
        <v>55</v>
      </c>
      <c r="X160" s="227">
        <f t="shared" si="22"/>
        <v>0</v>
      </c>
      <c r="AB160" s="228" t="str">
        <f t="shared" si="23"/>
        <v>GoldChimet S.p.A.</v>
      </c>
    </row>
    <row r="161" spans="1:28" s="227" customFormat="1" ht="409.5">
      <c r="A161" s="181"/>
      <c r="B161" s="182" t="s">
        <v>1125</v>
      </c>
      <c r="C161" s="186" t="s">
        <v>2142</v>
      </c>
      <c r="D161" s="230" t="s">
        <v>2142</v>
      </c>
      <c r="E161" s="182" t="s">
        <v>1096</v>
      </c>
      <c r="F161" s="182" t="str">
        <f ca="1">IF(ISERROR($V161),"",OFFSET('Smelter Look-up'!$E$4,$V161-4,0))</f>
        <v>CID000197</v>
      </c>
      <c r="G161" s="182" t="str">
        <f ca="1">IF(C161=$X$4,IF(ISERROR($V161),"Enter smelter details","RMI"),IF(ISERROR($V161),"",OFFSET('Smelter Look-up'!$F$4,$V161-4,0)))</f>
        <v>RMI</v>
      </c>
      <c r="H161" s="183" t="s">
        <v>16213</v>
      </c>
      <c r="I161" s="184" t="s">
        <v>1567</v>
      </c>
      <c r="J161" s="184" t="s">
        <v>13628</v>
      </c>
      <c r="K161" s="224"/>
      <c r="L161" s="224"/>
      <c r="M161" s="224"/>
      <c r="N161" s="224" t="s">
        <v>15887</v>
      </c>
      <c r="O161" s="224" t="s">
        <v>16214</v>
      </c>
      <c r="P161" s="185"/>
      <c r="Q161" s="225"/>
      <c r="R161" s="182" t="str">
        <f ca="1">IF(ISERROR($V161),"",OFFSET('Smelter Look-up'!$C$4,$V161-4,0)&amp;"")</f>
        <v>Yunnan Copper Industry Co., Ltd.</v>
      </c>
      <c r="S161" s="181" t="str">
        <f t="shared" ca="1" si="21"/>
        <v>CN</v>
      </c>
      <c r="T161" s="181" t="str">
        <f ca="1">IF(B161="","",IF(ISERROR(MATCH($J161,SorP!$B$1:$B$6279,0)),"",INDIRECT("'SorP'!$A$"&amp;MATCH($S161&amp;$J161,SorP!C:C,0))))</f>
        <v>CN-YN</v>
      </c>
      <c r="U161" s="201"/>
      <c r="V161" s="226">
        <f>IF(C161="",NA(),IF(OR(C161="Smelter not listed",C161="Smelter not yet identified"),MATCH($B161&amp;$D161,'Smelter Look-up'!$J:$J,0),MATCH($B161&amp;$C161,'Smelter Look-up'!$J:$J,0)))</f>
        <v>307</v>
      </c>
      <c r="X161" s="227">
        <f t="shared" si="22"/>
        <v>0</v>
      </c>
      <c r="AB161" s="228" t="str">
        <f t="shared" si="23"/>
        <v>GoldYunnan Copper Industry Co., Ltd.</v>
      </c>
    </row>
    <row r="162" spans="1:28" s="227" customFormat="1" ht="409.5">
      <c r="A162" s="181"/>
      <c r="B162" s="182" t="s">
        <v>1125</v>
      </c>
      <c r="C162" s="186" t="s">
        <v>2493</v>
      </c>
      <c r="D162" s="230" t="s">
        <v>2493</v>
      </c>
      <c r="E162" s="182" t="s">
        <v>1094</v>
      </c>
      <c r="F162" s="182" t="str">
        <f ca="1">IF(ISERROR($V162),"",OFFSET('Smelter Look-up'!$E$4,$V162-4,0))</f>
        <v>CID000189</v>
      </c>
      <c r="G162" s="182" t="str">
        <f ca="1">IF(C162=$X$4,IF(ISERROR($V162),"Enter smelter details","RMI"),IF(ISERROR($V162),"",OFFSET('Smelter Look-up'!$F$4,$V162-4,0)))</f>
        <v>RMI</v>
      </c>
      <c r="H162" s="183" t="s">
        <v>16215</v>
      </c>
      <c r="I162" s="184" t="s">
        <v>1565</v>
      </c>
      <c r="J162" s="184" t="s">
        <v>1566</v>
      </c>
      <c r="K162" s="224"/>
      <c r="L162" s="224"/>
      <c r="M162" s="224"/>
      <c r="N162" s="224" t="s">
        <v>16216</v>
      </c>
      <c r="O162" s="224" t="s">
        <v>16217</v>
      </c>
      <c r="P162" s="185"/>
      <c r="Q162" s="225" t="s">
        <v>15808</v>
      </c>
      <c r="R162" s="182" t="str">
        <f ca="1">IF(ISERROR($V162),"",OFFSET('Smelter Look-up'!$C$4,$V162-4,0)&amp;"")</f>
        <v>Cendres + Metaux S.A.</v>
      </c>
      <c r="S162" s="181" t="str">
        <f t="shared" ca="1" si="21"/>
        <v>CH</v>
      </c>
      <c r="T162" s="181" t="str">
        <f ca="1">IF(B162="","",IF(ISERROR(MATCH($J162,SorP!$B$1:$B$6279,0)),"",INDIRECT("'SorP'!$A$"&amp;MATCH($S162&amp;$J162,SorP!C:C,0))))</f>
        <v>CH-BE</v>
      </c>
      <c r="U162" s="201"/>
      <c r="V162" s="226">
        <f>IF(C162="",NA(),IF(OR(C162="Smelter not listed",C162="Smelter not yet identified"),MATCH($B162&amp;$D162,'Smelter Look-up'!$J:$J,0),MATCH($B162&amp;$C162,'Smelter Look-up'!$J:$J,0)))</f>
        <v>49</v>
      </c>
      <c r="X162" s="227">
        <f t="shared" si="22"/>
        <v>0</v>
      </c>
      <c r="AB162" s="228" t="str">
        <f t="shared" si="23"/>
        <v>GoldCendres + Metaux S.A.</v>
      </c>
    </row>
    <row r="163" spans="1:28" s="227" customFormat="1" ht="409.5">
      <c r="A163" s="181"/>
      <c r="B163" s="182" t="s">
        <v>1125</v>
      </c>
      <c r="C163" s="186" t="s">
        <v>2240</v>
      </c>
      <c r="D163" s="230" t="s">
        <v>2240</v>
      </c>
      <c r="E163" s="182" t="s">
        <v>1093</v>
      </c>
      <c r="F163" s="182" t="str">
        <f ca="1">IF(ISERROR($V163),"",OFFSET('Smelter Look-up'!$E$4,$V163-4,0))</f>
        <v>CID000185</v>
      </c>
      <c r="G163" s="182" t="str">
        <f ca="1">IF(C163=$X$4,IF(ISERROR($V163),"Enter smelter details","RMI"),IF(ISERROR($V163),"",OFFSET('Smelter Look-up'!$F$4,$V163-4,0)))</f>
        <v>RMI</v>
      </c>
      <c r="H163" s="183" t="s">
        <v>16218</v>
      </c>
      <c r="I163" s="184" t="s">
        <v>1561</v>
      </c>
      <c r="J163" s="184" t="s">
        <v>1562</v>
      </c>
      <c r="K163" s="224"/>
      <c r="L163" s="224"/>
      <c r="M163" s="224"/>
      <c r="N163" s="224" t="s">
        <v>16219</v>
      </c>
      <c r="O163" s="224" t="s">
        <v>16220</v>
      </c>
      <c r="P163" s="185"/>
      <c r="Q163" s="225" t="s">
        <v>15808</v>
      </c>
      <c r="R163" s="182" t="str">
        <f ca="1">IF(ISERROR($V163),"",OFFSET('Smelter Look-up'!$C$4,$V163-4,0)&amp;"")</f>
        <v>CCR Refinery - Glencore Canada Corporation</v>
      </c>
      <c r="S163" s="181" t="str">
        <f t="shared" ca="1" si="21"/>
        <v>CA</v>
      </c>
      <c r="T163" s="181" t="str">
        <f ca="1">IF(B163="","",IF(ISERROR(MATCH($J163,SorP!$B$1:$B$6279,0)),"",INDIRECT("'SorP'!$A$"&amp;MATCH($S163&amp;$J163,SorP!C:C,0))))</f>
        <v>CA-QC</v>
      </c>
      <c r="U163" s="201"/>
      <c r="V163" s="226">
        <f>IF(C163="",NA(),IF(OR(C163="Smelter not listed",C163="Smelter not yet identified"),MATCH($B163&amp;$D163,'Smelter Look-up'!$J:$J,0),MATCH($B163&amp;$C163,'Smelter Look-up'!$J:$J,0)))</f>
        <v>47</v>
      </c>
      <c r="X163" s="227">
        <f t="shared" si="22"/>
        <v>0</v>
      </c>
      <c r="AB163" s="228" t="str">
        <f t="shared" si="23"/>
        <v>GoldCCR Refinery - Glencore Canada Corporation</v>
      </c>
    </row>
    <row r="164" spans="1:28" s="227" customFormat="1" ht="409.5">
      <c r="A164" s="181"/>
      <c r="B164" s="182" t="s">
        <v>1125</v>
      </c>
      <c r="C164" s="186" t="s">
        <v>901</v>
      </c>
      <c r="D164" s="230" t="s">
        <v>901</v>
      </c>
      <c r="E164" s="182" t="s">
        <v>1109</v>
      </c>
      <c r="F164" s="182" t="str">
        <f ca="1">IF(ISERROR($V164),"",OFFSET('Smelter Look-up'!$E$4,$V164-4,0))</f>
        <v>CID000180</v>
      </c>
      <c r="G164" s="182" t="str">
        <f ca="1">IF(C164=$X$4,IF(ISERROR($V164),"Enter smelter details","RMI"),IF(ISERROR($V164),"",OFFSET('Smelter Look-up'!$F$4,$V164-4,0)))</f>
        <v>RMI</v>
      </c>
      <c r="H164" s="183" t="s">
        <v>16221</v>
      </c>
      <c r="I164" s="184" t="s">
        <v>1559</v>
      </c>
      <c r="J164" s="184" t="s">
        <v>1560</v>
      </c>
      <c r="K164" s="224"/>
      <c r="L164" s="224"/>
      <c r="M164" s="224"/>
      <c r="N164" s="224" t="s">
        <v>16222</v>
      </c>
      <c r="O164" s="224" t="s">
        <v>16223</v>
      </c>
      <c r="P164" s="185"/>
      <c r="Q164" s="225"/>
      <c r="R164" s="182" t="str">
        <f ca="1">IF(ISERROR($V164),"",OFFSET('Smelter Look-up'!$C$4,$V164-4,0)&amp;"")</f>
        <v>Caridad</v>
      </c>
      <c r="S164" s="181" t="str">
        <f t="shared" ca="1" si="21"/>
        <v>MX</v>
      </c>
      <c r="T164" s="181" t="str">
        <f ca="1">IF(B164="","",IF(ISERROR(MATCH($J164,SorP!$B$1:$B$6279,0)),"",INDIRECT("'SorP'!$A$"&amp;MATCH($S164&amp;$J164,SorP!C:C,0))))</f>
        <v>MX-SON</v>
      </c>
      <c r="U164" s="201"/>
      <c r="V164" s="226">
        <f>IF(C164="",NA(),IF(OR(C164="Smelter not listed",C164="Smelter not yet identified"),MATCH($B164&amp;$D164,'Smelter Look-up'!$J:$J,0),MATCH($B164&amp;$C164,'Smelter Look-up'!$J:$J,0)))</f>
        <v>45</v>
      </c>
      <c r="X164" s="227">
        <f t="shared" si="22"/>
        <v>0</v>
      </c>
      <c r="AB164" s="228" t="str">
        <f t="shared" si="23"/>
        <v>GoldCaridad</v>
      </c>
    </row>
    <row r="165" spans="1:28" s="227" customFormat="1" ht="409.5">
      <c r="A165" s="181"/>
      <c r="B165" s="182" t="s">
        <v>1125</v>
      </c>
      <c r="C165" s="186" t="s">
        <v>661</v>
      </c>
      <c r="D165" s="230" t="s">
        <v>661</v>
      </c>
      <c r="E165" s="182" t="s">
        <v>1097</v>
      </c>
      <c r="F165" s="182" t="str">
        <f ca="1">IF(ISERROR($V165),"",OFFSET('Smelter Look-up'!$E$4,$V165-4,0))</f>
        <v>CID000176</v>
      </c>
      <c r="G165" s="182" t="str">
        <f ca="1">IF(C165=$X$4,IF(ISERROR($V165),"Enter smelter details","RMI"),IF(ISERROR($V165),"",OFFSET('Smelter Look-up'!$F$4,$V165-4,0)))</f>
        <v>RMI</v>
      </c>
      <c r="H165" s="183" t="s">
        <v>16180</v>
      </c>
      <c r="I165" s="184" t="s">
        <v>1542</v>
      </c>
      <c r="J165" s="184" t="s">
        <v>1543</v>
      </c>
      <c r="K165" s="224"/>
      <c r="L165" s="224"/>
      <c r="M165" s="224"/>
      <c r="N165" s="224" t="s">
        <v>16224</v>
      </c>
      <c r="O165" s="224" t="s">
        <v>16225</v>
      </c>
      <c r="P165" s="185"/>
      <c r="Q165" s="225" t="s">
        <v>15808</v>
      </c>
      <c r="R165" s="182" t="str">
        <f ca="1">IF(ISERROR($V165),"",OFFSET('Smelter Look-up'!$C$4,$V165-4,0)&amp;"")</f>
        <v>C. Hafner GmbH + Co. KG</v>
      </c>
      <c r="S165" s="181" t="str">
        <f t="shared" ca="1" si="21"/>
        <v>DE</v>
      </c>
      <c r="T165" s="181" t="str">
        <f ca="1">IF(B165="","",IF(ISERROR(MATCH($J165,SorP!$B$1:$B$6279,0)),"",INDIRECT("'SorP'!$A$"&amp;MATCH($S165&amp;$J165,SorP!C:C,0))))</f>
        <v>DE-BW</v>
      </c>
      <c r="U165" s="201"/>
      <c r="V165" s="226">
        <f>IF(C165="",NA(),IF(OR(C165="Smelter not listed",C165="Smelter not yet identified"),MATCH($B165&amp;$D165,'Smelter Look-up'!$J:$J,0),MATCH($B165&amp;$C165,'Smelter Look-up'!$J:$J,0)))</f>
        <v>43</v>
      </c>
      <c r="X165" s="227">
        <f t="shared" si="22"/>
        <v>0</v>
      </c>
      <c r="AB165" s="228" t="str">
        <f t="shared" si="23"/>
        <v>GoldC. Hafner GmbH + Co. KG</v>
      </c>
    </row>
    <row r="166" spans="1:28" s="227" customFormat="1" ht="409.5">
      <c r="A166" s="181"/>
      <c r="B166" s="182" t="s">
        <v>1125</v>
      </c>
      <c r="C166" s="186" t="s">
        <v>1221</v>
      </c>
      <c r="D166" s="230" t="s">
        <v>1221</v>
      </c>
      <c r="E166" s="182" t="s">
        <v>883</v>
      </c>
      <c r="F166" s="182" t="str">
        <f ca="1">IF(ISERROR($V166),"",OFFSET('Smelter Look-up'!$E$4,$V166-4,0))</f>
        <v>CID000157</v>
      </c>
      <c r="G166" s="182" t="str">
        <f ca="1">IF(C166=$X$4,IF(ISERROR($V166),"Enter smelter details","RMI"),IF(ISERROR($V166),"",OFFSET('Smelter Look-up'!$F$4,$V166-4,0)))</f>
        <v>RMI</v>
      </c>
      <c r="H166" s="183" t="s">
        <v>16226</v>
      </c>
      <c r="I166" s="184" t="s">
        <v>1558</v>
      </c>
      <c r="J166" s="184" t="s">
        <v>10275</v>
      </c>
      <c r="K166" s="224"/>
      <c r="L166" s="224"/>
      <c r="M166" s="224"/>
      <c r="N166" s="224" t="s">
        <v>16227</v>
      </c>
      <c r="O166" s="224" t="s">
        <v>16228</v>
      </c>
      <c r="P166" s="185"/>
      <c r="Q166" s="225" t="s">
        <v>15808</v>
      </c>
      <c r="R166" s="182" t="str">
        <f ca="1">IF(ISERROR($V166),"",OFFSET('Smelter Look-up'!$C$4,$V166-4,0)&amp;"")</f>
        <v>Boliden AB</v>
      </c>
      <c r="S166" s="181" t="str">
        <f t="shared" ref="S166:S196" ca="1" si="24">IF(B166="","",IF(ISERROR(MATCH($E166,CL,0)),"Unknown",INDIRECT("'C'!$A$"&amp;MATCH($E166,CL,0)+1)))</f>
        <v>SE</v>
      </c>
      <c r="T166" s="181" t="str">
        <f ca="1">IF(B166="","",IF(ISERROR(MATCH($J166,SorP!$B$1:$B$6279,0)),"",INDIRECT("'SorP'!$A$"&amp;MATCH($S166&amp;$J166,SorP!C:C,0))))</f>
        <v>SE-AC</v>
      </c>
      <c r="U166" s="201"/>
      <c r="V166" s="226">
        <f>IF(C166="",NA(),IF(OR(C166="Smelter not listed",C166="Smelter not yet identified"),MATCH($B166&amp;$D166,'Smelter Look-up'!$J:$J,0),MATCH($B166&amp;$C166,'Smelter Look-up'!$J:$J,0)))</f>
        <v>42</v>
      </c>
      <c r="X166" s="227">
        <f t="shared" ref="X166:X196" si="25">IF(AND(C166="Smelter not listed",OR(LEN(D166)=0,LEN(E166)=0)),1,0)</f>
        <v>0</v>
      </c>
      <c r="AB166" s="228" t="str">
        <f t="shared" ref="AB166:AB196" si="26">B166&amp;C166</f>
        <v>GoldBoliden AB</v>
      </c>
    </row>
    <row r="167" spans="1:28" s="227" customFormat="1" ht="409.5">
      <c r="A167" s="181"/>
      <c r="B167" s="182" t="s">
        <v>1125</v>
      </c>
      <c r="C167" s="186" t="s">
        <v>900</v>
      </c>
      <c r="D167" s="230" t="s">
        <v>900</v>
      </c>
      <c r="E167" s="182" t="s">
        <v>877</v>
      </c>
      <c r="F167" s="182" t="str">
        <f ca="1">IF(ISERROR($V167),"",OFFSET('Smelter Look-up'!$E$4,$V167-4,0))</f>
        <v>CID000128</v>
      </c>
      <c r="G167" s="182" t="str">
        <f ca="1">IF(C167=$X$4,IF(ISERROR($V167),"Enter smelter details","RMI"),IF(ISERROR($V167),"",OFFSET('Smelter Look-up'!$F$4,$V167-4,0)))</f>
        <v>RMI</v>
      </c>
      <c r="H167" s="183" t="s">
        <v>16229</v>
      </c>
      <c r="I167" s="184" t="s">
        <v>2201</v>
      </c>
      <c r="J167" s="184" t="s">
        <v>9447</v>
      </c>
      <c r="K167" s="224"/>
      <c r="L167" s="224"/>
      <c r="M167" s="224"/>
      <c r="N167" s="224" t="s">
        <v>16230</v>
      </c>
      <c r="O167" s="224" t="s">
        <v>16231</v>
      </c>
      <c r="P167" s="185"/>
      <c r="Q167" s="225" t="s">
        <v>15808</v>
      </c>
      <c r="R167" s="182" t="str">
        <f ca="1">IF(ISERROR($V167),"",OFFSET('Smelter Look-up'!$C$4,$V167-4,0)&amp;"")</f>
        <v>Bangko Sentral ng Pilipinas (Central Bank of the Philippines)</v>
      </c>
      <c r="S167" s="181" t="str">
        <f t="shared" ca="1" si="24"/>
        <v>PH</v>
      </c>
      <c r="T167" s="181" t="str">
        <f ca="1">IF(B167="","",IF(ISERROR(MATCH($J167,SorP!$B$1:$B$6279,0)),"",INDIRECT("'SorP'!$A$"&amp;MATCH($S167&amp;$J167,SorP!C:C,0))))</f>
        <v>PH-RIZ</v>
      </c>
      <c r="U167" s="201"/>
      <c r="V167" s="226">
        <f>IF(C167="",NA(),IF(OR(C167="Smelter not listed",C167="Smelter not yet identified"),MATCH($B167&amp;$D167,'Smelter Look-up'!$J:$J,0),MATCH($B167&amp;$C167,'Smelter Look-up'!$J:$J,0)))</f>
        <v>41</v>
      </c>
      <c r="X167" s="227">
        <f t="shared" si="25"/>
        <v>0</v>
      </c>
      <c r="AB167" s="228" t="str">
        <f t="shared" si="26"/>
        <v>GoldBangko Sentral ng Pilipinas (Central Bank of the Philippines)</v>
      </c>
    </row>
    <row r="168" spans="1:28" s="227" customFormat="1" ht="409.5">
      <c r="A168" s="181"/>
      <c r="B168" s="182" t="s">
        <v>1125</v>
      </c>
      <c r="C168" s="186" t="s">
        <v>1219</v>
      </c>
      <c r="D168" s="230" t="s">
        <v>1219</v>
      </c>
      <c r="E168" s="182" t="s">
        <v>1097</v>
      </c>
      <c r="F168" s="182" t="str">
        <f ca="1">IF(ISERROR($V168),"",OFFSET('Smelter Look-up'!$E$4,$V168-4,0))</f>
        <v>CID000113</v>
      </c>
      <c r="G168" s="182" t="str">
        <f ca="1">IF(C168=$X$4,IF(ISERROR($V168),"Enter smelter details","RMI"),IF(ISERROR($V168),"",OFFSET('Smelter Look-up'!$F$4,$V168-4,0)))</f>
        <v>RMI</v>
      </c>
      <c r="H168" s="183" t="s">
        <v>16232</v>
      </c>
      <c r="I168" s="184" t="s">
        <v>1556</v>
      </c>
      <c r="J168" s="184" t="s">
        <v>1556</v>
      </c>
      <c r="K168" s="224"/>
      <c r="L168" s="224"/>
      <c r="M168" s="224"/>
      <c r="N168" s="224" t="s">
        <v>16233</v>
      </c>
      <c r="O168" s="224" t="s">
        <v>16234</v>
      </c>
      <c r="P168" s="185"/>
      <c r="Q168" s="225" t="s">
        <v>15808</v>
      </c>
      <c r="R168" s="182" t="str">
        <f ca="1">IF(ISERROR($V168),"",OFFSET('Smelter Look-up'!$C$4,$V168-4,0)&amp;"")</f>
        <v>Aurubis AG</v>
      </c>
      <c r="S168" s="181" t="str">
        <f t="shared" ca="1" si="24"/>
        <v>DE</v>
      </c>
      <c r="T168" s="181" t="str">
        <f ca="1">IF(B168="","",IF(ISERROR(MATCH($J168,SorP!$B$1:$B$6279,0)),"",INDIRECT("'SorP'!$A$"&amp;MATCH($S168&amp;$J168,SorP!C:C,0))))</f>
        <v>DE-HH</v>
      </c>
      <c r="U168" s="201"/>
      <c r="V168" s="226">
        <f>IF(C168="",NA(),IF(OR(C168="Smelter not listed",C168="Smelter not yet identified"),MATCH($B168&amp;$D168,'Smelter Look-up'!$J:$J,0),MATCH($B168&amp;$C168,'Smelter Look-up'!$J:$J,0)))</f>
        <v>37</v>
      </c>
      <c r="X168" s="227">
        <f t="shared" si="25"/>
        <v>0</v>
      </c>
      <c r="AB168" s="228" t="str">
        <f t="shared" si="26"/>
        <v>GoldAurubis AG</v>
      </c>
    </row>
    <row r="169" spans="1:28" s="227" customFormat="1" ht="409.5">
      <c r="A169" s="181"/>
      <c r="B169" s="182" t="s">
        <v>1125</v>
      </c>
      <c r="C169" s="186" t="s">
        <v>625</v>
      </c>
      <c r="D169" s="230" t="s">
        <v>625</v>
      </c>
      <c r="E169" s="182" t="s">
        <v>885</v>
      </c>
      <c r="F169" s="182" t="str">
        <f ca="1">IF(ISERROR($V169),"",OFFSET('Smelter Look-up'!$E$4,$V169-4,0))</f>
        <v>CID000103</v>
      </c>
      <c r="G169" s="182" t="str">
        <f ca="1">IF(C169=$X$4,IF(ISERROR($V169),"Enter smelter details","RMI"),IF(ISERROR($V169),"",OFFSET('Smelter Look-up'!$F$4,$V169-4,0)))</f>
        <v>RMI</v>
      </c>
      <c r="H169" s="183" t="s">
        <v>16235</v>
      </c>
      <c r="I169" s="184" t="s">
        <v>1555</v>
      </c>
      <c r="J169" s="184" t="s">
        <v>11268</v>
      </c>
      <c r="K169" s="224"/>
      <c r="L169" s="224"/>
      <c r="M169" s="224"/>
      <c r="N169" s="224"/>
      <c r="O169" s="224" t="s">
        <v>16236</v>
      </c>
      <c r="P169" s="185"/>
      <c r="Q169" s="225"/>
      <c r="R169" s="182" t="str">
        <f ca="1">IF(ISERROR($V169),"",OFFSET('Smelter Look-up'!$C$4,$V169-4,0)&amp;"")</f>
        <v>Atasay Kuyumculuk Sanayi Ve Ticaret A.S.</v>
      </c>
      <c r="S169" s="181" t="str">
        <f t="shared" ca="1" si="24"/>
        <v>TR</v>
      </c>
      <c r="T169" s="181" t="str">
        <f ca="1">IF(B169="","",IF(ISERROR(MATCH($J169,SorP!$B$1:$B$6279,0)),"",INDIRECT("'SorP'!$A$"&amp;MATCH($S169&amp;$J169,SorP!C:C,0))))</f>
        <v>TR-34</v>
      </c>
      <c r="U169" s="201"/>
      <c r="V169" s="226">
        <f>IF(C169="",NA(),IF(OR(C169="Smelter not listed",C169="Smelter not yet identified"),MATCH($B169&amp;$D169,'Smelter Look-up'!$J:$J,0),MATCH($B169&amp;$C169,'Smelter Look-up'!$J:$J,0)))</f>
        <v>34</v>
      </c>
      <c r="X169" s="227">
        <f t="shared" si="25"/>
        <v>0</v>
      </c>
      <c r="AB169" s="228" t="str">
        <f t="shared" si="26"/>
        <v>GoldAtasay Kuyumculuk Sanayi Ve Ticaret A.S.</v>
      </c>
    </row>
    <row r="170" spans="1:28" s="227" customFormat="1" ht="409.5">
      <c r="A170" s="181"/>
      <c r="B170" s="182" t="s">
        <v>1125</v>
      </c>
      <c r="C170" s="186" t="s">
        <v>2141</v>
      </c>
      <c r="D170" s="230" t="s">
        <v>2141</v>
      </c>
      <c r="E170" s="182" t="s">
        <v>1104</v>
      </c>
      <c r="F170" s="182" t="str">
        <f ca="1">IF(ISERROR($V170),"",OFFSET('Smelter Look-up'!$E$4,$V170-4,0))</f>
        <v>CID000090</v>
      </c>
      <c r="G170" s="182" t="str">
        <f ca="1">IF(C170=$X$4,IF(ISERROR($V170),"Enter smelter details","RMI"),IF(ISERROR($V170),"",OFFSET('Smelter Look-up'!$F$4,$V170-4,0)))</f>
        <v>RMI</v>
      </c>
      <c r="H170" s="183" t="s">
        <v>16237</v>
      </c>
      <c r="I170" s="184" t="s">
        <v>1553</v>
      </c>
      <c r="J170" s="184" t="s">
        <v>1554</v>
      </c>
      <c r="K170" s="224"/>
      <c r="L170" s="224"/>
      <c r="M170" s="224"/>
      <c r="N170" s="224" t="s">
        <v>16238</v>
      </c>
      <c r="O170" s="224" t="s">
        <v>16239</v>
      </c>
      <c r="P170" s="185"/>
      <c r="Q170" s="225" t="s">
        <v>15808</v>
      </c>
      <c r="R170" s="182" t="str">
        <f ca="1">IF(ISERROR($V170),"",OFFSET('Smelter Look-up'!$C$4,$V170-4,0)&amp;"")</f>
        <v>Asaka Riken Co., Ltd.</v>
      </c>
      <c r="S170" s="181" t="str">
        <f t="shared" ca="1" si="24"/>
        <v>JP</v>
      </c>
      <c r="T170" s="181" t="str">
        <f ca="1">IF(B170="","",IF(ISERROR(MATCH($J170,SorP!$B$1:$B$6279,0)),"",INDIRECT("'SorP'!$A$"&amp;MATCH($S170&amp;$J170,SorP!C:C,0))))</f>
        <v>JP-07</v>
      </c>
      <c r="U170" s="201"/>
      <c r="V170" s="226">
        <f>IF(C170="",NA(),IF(OR(C170="Smelter not listed",C170="Smelter not yet identified"),MATCH($B170&amp;$D170,'Smelter Look-up'!$J:$J,0),MATCH($B170&amp;$C170,'Smelter Look-up'!$J:$J,0)))</f>
        <v>32</v>
      </c>
      <c r="X170" s="227">
        <f t="shared" si="25"/>
        <v>0</v>
      </c>
      <c r="AB170" s="228" t="str">
        <f t="shared" si="26"/>
        <v>GoldAsaka Riken Co., Ltd.</v>
      </c>
    </row>
    <row r="171" spans="1:28" s="227" customFormat="1" ht="409.5">
      <c r="A171" s="181"/>
      <c r="B171" s="182" t="s">
        <v>1125</v>
      </c>
      <c r="C171" s="186" t="s">
        <v>2285</v>
      </c>
      <c r="D171" s="230" t="s">
        <v>2285</v>
      </c>
      <c r="E171" s="182" t="s">
        <v>1104</v>
      </c>
      <c r="F171" s="182" t="str">
        <f ca="1">IF(ISERROR($V171),"",OFFSET('Smelter Look-up'!$E$4,$V171-4,0))</f>
        <v>CID000082</v>
      </c>
      <c r="G171" s="182" t="str">
        <f ca="1">IF(C171=$X$4,IF(ISERROR($V171),"Enter smelter details","RMI"),IF(ISERROR($V171),"",OFFSET('Smelter Look-up'!$F$4,$V171-4,0)))</f>
        <v>RMI</v>
      </c>
      <c r="H171" s="183" t="s">
        <v>16240</v>
      </c>
      <c r="I171" s="184" t="s">
        <v>1550</v>
      </c>
      <c r="J171" s="184" t="s">
        <v>1551</v>
      </c>
      <c r="K171" s="224"/>
      <c r="L171" s="224"/>
      <c r="M171" s="224"/>
      <c r="N171" s="224" t="s">
        <v>16241</v>
      </c>
      <c r="O171" s="224" t="s">
        <v>16242</v>
      </c>
      <c r="P171" s="185"/>
      <c r="Q171" s="225" t="s">
        <v>15808</v>
      </c>
      <c r="R171" s="182" t="str">
        <f ca="1">IF(ISERROR($V171),"",OFFSET('Smelter Look-up'!$C$4,$V171-4,0)&amp;"")</f>
        <v>Asahi Pretec Corp.</v>
      </c>
      <c r="S171" s="181" t="str">
        <f t="shared" ca="1" si="24"/>
        <v>JP</v>
      </c>
      <c r="T171" s="181" t="str">
        <f ca="1">IF(B171="","",IF(ISERROR(MATCH($J171,SorP!$B$1:$B$6279,0)),"",INDIRECT("'SorP'!$A$"&amp;MATCH($S171&amp;$J171,SorP!C:C,0))))</f>
        <v>JP-28</v>
      </c>
      <c r="U171" s="201"/>
      <c r="V171" s="226">
        <f>IF(C171="",NA(),IF(OR(C171="Smelter not listed",C171="Smelter not yet identified"),MATCH($B171&amp;$D171,'Smelter Look-up'!$J:$J,0),MATCH($B171&amp;$C171,'Smelter Look-up'!$J:$J,0)))</f>
        <v>29</v>
      </c>
      <c r="X171" s="227">
        <f t="shared" si="25"/>
        <v>0</v>
      </c>
      <c r="AB171" s="228" t="str">
        <f t="shared" si="26"/>
        <v>GoldAsahi Pretec Corp.</v>
      </c>
    </row>
    <row r="172" spans="1:28" s="227" customFormat="1" ht="409.5">
      <c r="A172" s="181"/>
      <c r="B172" s="182" t="s">
        <v>1125</v>
      </c>
      <c r="C172" s="186" t="s">
        <v>2284</v>
      </c>
      <c r="D172" s="230" t="s">
        <v>2284</v>
      </c>
      <c r="E172" s="182" t="s">
        <v>1094</v>
      </c>
      <c r="F172" s="182" t="str">
        <f ca="1">IF(ISERROR($V172),"",OFFSET('Smelter Look-up'!$E$4,$V172-4,0))</f>
        <v>CID000077</v>
      </c>
      <c r="G172" s="182" t="str">
        <f ca="1">IF(C172=$X$4,IF(ISERROR($V172),"Enter smelter details","RMI"),IF(ISERROR($V172),"",OFFSET('Smelter Look-up'!$F$4,$V172-4,0)))</f>
        <v>RMI</v>
      </c>
      <c r="H172" s="183" t="s">
        <v>16243</v>
      </c>
      <c r="I172" s="184" t="s">
        <v>1548</v>
      </c>
      <c r="J172" s="184" t="s">
        <v>1549</v>
      </c>
      <c r="K172" s="224"/>
      <c r="L172" s="224"/>
      <c r="M172" s="224"/>
      <c r="N172" s="224" t="s">
        <v>16244</v>
      </c>
      <c r="O172" s="224" t="s">
        <v>16245</v>
      </c>
      <c r="P172" s="185"/>
      <c r="Q172" s="225" t="s">
        <v>15808</v>
      </c>
      <c r="R172" s="182" t="str">
        <f ca="1">IF(ISERROR($V172),"",OFFSET('Smelter Look-up'!$C$4,$V172-4,0)&amp;"")</f>
        <v>Argor-Heraeus S.A.</v>
      </c>
      <c r="S172" s="181" t="str">
        <f t="shared" ca="1" si="24"/>
        <v>CH</v>
      </c>
      <c r="T172" s="181" t="str">
        <f ca="1">IF(B172="","",IF(ISERROR(MATCH($J172,SorP!$B$1:$B$6279,0)),"",INDIRECT("'SorP'!$A$"&amp;MATCH($S172&amp;$J172,SorP!C:C,0))))</f>
        <v>CH-TI</v>
      </c>
      <c r="U172" s="201"/>
      <c r="V172" s="226">
        <f>IF(C172="",NA(),IF(OR(C172="Smelter not listed",C172="Smelter not yet identified"),MATCH($B172&amp;$D172,'Smelter Look-up'!$J:$J,0),MATCH($B172&amp;$C172,'Smelter Look-up'!$J:$J,0)))</f>
        <v>28</v>
      </c>
      <c r="X172" s="227">
        <f t="shared" si="25"/>
        <v>0</v>
      </c>
      <c r="AB172" s="228" t="str">
        <f t="shared" si="26"/>
        <v>GoldArgor-Heraeus S.A.</v>
      </c>
    </row>
    <row r="173" spans="1:28" s="227" customFormat="1" ht="409.5">
      <c r="A173" s="181"/>
      <c r="B173" s="182" t="s">
        <v>1125</v>
      </c>
      <c r="C173" s="186" t="s">
        <v>12428</v>
      </c>
      <c r="D173" s="230" t="s">
        <v>12428</v>
      </c>
      <c r="E173" s="182" t="s">
        <v>1092</v>
      </c>
      <c r="F173" s="182" t="str">
        <f ca="1">IF(ISERROR($V173),"",OFFSET('Smelter Look-up'!$E$4,$V173-4,0))</f>
        <v>CID000058</v>
      </c>
      <c r="G173" s="182" t="str">
        <f ca="1">IF(C173=$X$4,IF(ISERROR($V173),"Enter smelter details","RMI"),IF(ISERROR($V173),"",OFFSET('Smelter Look-up'!$F$4,$V173-4,0)))</f>
        <v>RMI</v>
      </c>
      <c r="H173" s="183" t="s">
        <v>16246</v>
      </c>
      <c r="I173" s="184" t="s">
        <v>1546</v>
      </c>
      <c r="J173" s="184" t="s">
        <v>1547</v>
      </c>
      <c r="K173" s="224"/>
      <c r="L173" s="224"/>
      <c r="M173" s="224"/>
      <c r="N173" s="224" t="s">
        <v>16247</v>
      </c>
      <c r="O173" s="224" t="s">
        <v>16248</v>
      </c>
      <c r="P173" s="185"/>
      <c r="Q173" s="225" t="s">
        <v>15808</v>
      </c>
      <c r="R173" s="182" t="str">
        <f ca="1">IF(ISERROR($V173),"",OFFSET('Smelter Look-up'!$C$4,$V173-4,0)&amp;"")</f>
        <v>AngloGold Ashanti Corrego do Sitio Mineracao</v>
      </c>
      <c r="S173" s="181" t="str">
        <f t="shared" ca="1" si="24"/>
        <v>BR</v>
      </c>
      <c r="T173" s="181" t="str">
        <f ca="1">IF(B173="","",IF(ISERROR(MATCH($J173,SorP!$B$1:$B$6279,0)),"",INDIRECT("'SorP'!$A$"&amp;MATCH($S173&amp;$J173,SorP!C:C,0))))</f>
        <v>BR-MG</v>
      </c>
      <c r="U173" s="201"/>
      <c r="V173" s="226">
        <f>IF(C173="",NA(),IF(OR(C173="Smelter not listed",C173="Smelter not yet identified"),MATCH($B173&amp;$D173,'Smelter Look-up'!$J:$J,0),MATCH($B173&amp;$C173,'Smelter Look-up'!$J:$J,0)))</f>
        <v>23</v>
      </c>
      <c r="X173" s="227">
        <f t="shared" si="25"/>
        <v>0</v>
      </c>
      <c r="AB173" s="228" t="str">
        <f t="shared" si="26"/>
        <v>GoldAngloGold Ashanti Corrego do Sitio Mineracao</v>
      </c>
    </row>
    <row r="174" spans="1:28" s="227" customFormat="1" ht="409.5">
      <c r="A174" s="181"/>
      <c r="B174" s="182" t="s">
        <v>1125</v>
      </c>
      <c r="C174" s="186" t="s">
        <v>624</v>
      </c>
      <c r="D174" s="230" t="s">
        <v>624</v>
      </c>
      <c r="E174" s="182" t="s">
        <v>887</v>
      </c>
      <c r="F174" s="182" t="str">
        <f ca="1">IF(ISERROR($V174),"",OFFSET('Smelter Look-up'!$E$4,$V174-4,0))</f>
        <v>CID000041</v>
      </c>
      <c r="G174" s="182" t="str">
        <f ca="1">IF(C174=$X$4,IF(ISERROR($V174),"Enter smelter details","RMI"),IF(ISERROR($V174),"",OFFSET('Smelter Look-up'!$F$4,$V174-4,0)))</f>
        <v>RMI</v>
      </c>
      <c r="H174" s="183" t="s">
        <v>16249</v>
      </c>
      <c r="I174" s="184" t="s">
        <v>1544</v>
      </c>
      <c r="J174" s="184" t="s">
        <v>12014</v>
      </c>
      <c r="K174" s="224"/>
      <c r="L174" s="224"/>
      <c r="M174" s="224"/>
      <c r="N174" s="224" t="s">
        <v>16250</v>
      </c>
      <c r="O174" s="224" t="s">
        <v>16251</v>
      </c>
      <c r="P174" s="185"/>
      <c r="Q174" s="225" t="s">
        <v>15808</v>
      </c>
      <c r="R174" s="182" t="str">
        <f ca="1">IF(ISERROR($V174),"",OFFSET('Smelter Look-up'!$C$4,$V174-4,0)&amp;"")</f>
        <v>Almalyk Mining and Metallurgical Complex (AMMC)</v>
      </c>
      <c r="S174" s="181" t="str">
        <f t="shared" ca="1" si="24"/>
        <v>UZ</v>
      </c>
      <c r="T174" s="181" t="str">
        <f ca="1">IF(B174="","",IF(ISERROR(MATCH($J174,SorP!$B$1:$B$6279,0)),"",INDIRECT("'SorP'!$A$"&amp;MATCH($S174&amp;$J174,SorP!C:C,0))))</f>
        <v>UZ-TO</v>
      </c>
      <c r="U174" s="201"/>
      <c r="V174" s="226">
        <f>IF(C174="",NA(),IF(OR(C174="Smelter not listed",C174="Smelter not yet identified"),MATCH($B174&amp;$D174,'Smelter Look-up'!$J:$J,0),MATCH($B174&amp;$C174,'Smelter Look-up'!$J:$J,0)))</f>
        <v>20</v>
      </c>
      <c r="X174" s="227">
        <f t="shared" si="25"/>
        <v>0</v>
      </c>
      <c r="AB174" s="228" t="str">
        <f t="shared" si="26"/>
        <v>GoldAlmalyk Mining and Metallurgical Complex (AMMC)</v>
      </c>
    </row>
    <row r="175" spans="1:28" s="227" customFormat="1" ht="409.5">
      <c r="A175" s="181"/>
      <c r="B175" s="182" t="s">
        <v>1125</v>
      </c>
      <c r="C175" s="186" t="s">
        <v>15441</v>
      </c>
      <c r="D175" s="230" t="s">
        <v>15441</v>
      </c>
      <c r="E175" s="182" t="s">
        <v>1097</v>
      </c>
      <c r="F175" s="182" t="str">
        <f ca="1">IF(ISERROR($V175),"",OFFSET('Smelter Look-up'!$E$4,$V175-4,0))</f>
        <v>CID000035</v>
      </c>
      <c r="G175" s="182" t="str">
        <f ca="1">IF(C175=$X$4,IF(ISERROR($V175),"Enter smelter details","RMI"),IF(ISERROR($V175),"",OFFSET('Smelter Look-up'!$F$4,$V175-4,0)))</f>
        <v>RMI</v>
      </c>
      <c r="H175" s="183" t="s">
        <v>16180</v>
      </c>
      <c r="I175" s="184" t="s">
        <v>1542</v>
      </c>
      <c r="J175" s="184" t="s">
        <v>1543</v>
      </c>
      <c r="K175" s="224"/>
      <c r="L175" s="224"/>
      <c r="M175" s="224"/>
      <c r="N175" s="224" t="s">
        <v>16252</v>
      </c>
      <c r="O175" s="224" t="s">
        <v>16253</v>
      </c>
      <c r="P175" s="185"/>
      <c r="Q175" s="225" t="s">
        <v>15808</v>
      </c>
      <c r="R175" s="182" t="str">
        <f ca="1">IF(ISERROR($V175),"",OFFSET('Smelter Look-up'!$C$4,$V175-4,0)&amp;"")</f>
        <v>Agosi AG</v>
      </c>
      <c r="S175" s="181" t="str">
        <f t="shared" ca="1" si="24"/>
        <v>DE</v>
      </c>
      <c r="T175" s="181" t="str">
        <f ca="1">IF(B175="","",IF(ISERROR(MATCH($J175,SorP!$B$1:$B$6279,0)),"",INDIRECT("'SorP'!$A$"&amp;MATCH($S175&amp;$J175,SorP!C:C,0))))</f>
        <v>DE-BW</v>
      </c>
      <c r="U175" s="201"/>
      <c r="V175" s="226">
        <f>IF(C175="",NA(),IF(OR(C175="Smelter not listed",C175="Smelter not yet identified"),MATCH($B175&amp;$D175,'Smelter Look-up'!$J:$J,0),MATCH($B175&amp;$C175,'Smelter Look-up'!$J:$J,0)))</f>
        <v>10</v>
      </c>
      <c r="X175" s="227">
        <f t="shared" si="25"/>
        <v>0</v>
      </c>
      <c r="AB175" s="228" t="str">
        <f t="shared" si="26"/>
        <v>GoldAgosi AG</v>
      </c>
    </row>
    <row r="176" spans="1:28" s="227" customFormat="1" ht="409.5">
      <c r="A176" s="181"/>
      <c r="B176" s="182" t="s">
        <v>1125</v>
      </c>
      <c r="C176" s="186" t="s">
        <v>2140</v>
      </c>
      <c r="D176" s="230" t="s">
        <v>2140</v>
      </c>
      <c r="E176" s="182" t="s">
        <v>1104</v>
      </c>
      <c r="F176" s="182" t="str">
        <f ca="1">IF(ISERROR($V176),"",OFFSET('Smelter Look-up'!$E$4,$V176-4,0))</f>
        <v>CID000019</v>
      </c>
      <c r="G176" s="182" t="str">
        <f ca="1">IF(C176=$X$4,IF(ISERROR($V176),"Enter smelter details","RMI"),IF(ISERROR($V176),"",OFFSET('Smelter Look-up'!$F$4,$V176-4,0)))</f>
        <v>RMI</v>
      </c>
      <c r="H176" s="183" t="s">
        <v>16254</v>
      </c>
      <c r="I176" s="184" t="s">
        <v>1540</v>
      </c>
      <c r="J176" s="184" t="s">
        <v>1541</v>
      </c>
      <c r="K176" s="224"/>
      <c r="L176" s="224"/>
      <c r="M176" s="224"/>
      <c r="N176" s="224" t="s">
        <v>16255</v>
      </c>
      <c r="O176" s="224" t="s">
        <v>16256</v>
      </c>
      <c r="P176" s="185"/>
      <c r="Q176" s="225" t="s">
        <v>15808</v>
      </c>
      <c r="R176" s="182" t="str">
        <f ca="1">IF(ISERROR($V176),"",OFFSET('Smelter Look-up'!$C$4,$V176-4,0)&amp;"")</f>
        <v>Aida Chemical Industries Co., Ltd.</v>
      </c>
      <c r="S176" s="181" t="str">
        <f t="shared" ca="1" si="24"/>
        <v>JP</v>
      </c>
      <c r="T176" s="181" t="str">
        <f ca="1">IF(B176="","",IF(ISERROR(MATCH($J176,SorP!$B$1:$B$6279,0)),"",INDIRECT("'SorP'!$A$"&amp;MATCH($S176&amp;$J176,SorP!C:C,0))))</f>
        <v>JP-13</v>
      </c>
      <c r="U176" s="201"/>
      <c r="V176" s="226">
        <f>IF(C176="",NA(),IF(OR(C176="Smelter not listed",C176="Smelter not yet identified"),MATCH($B176&amp;$D176,'Smelter Look-up'!$J:$J,0),MATCH($B176&amp;$C176,'Smelter Look-up'!$J:$J,0)))</f>
        <v>13</v>
      </c>
      <c r="X176" s="227">
        <f t="shared" si="25"/>
        <v>0</v>
      </c>
      <c r="AB176" s="228" t="str">
        <f t="shared" si="26"/>
        <v>GoldAida Chemical Industries Co., Ltd.</v>
      </c>
    </row>
    <row r="177" spans="1:28" s="227" customFormat="1" ht="409.5">
      <c r="A177" s="181"/>
      <c r="B177" s="182" t="s">
        <v>1125</v>
      </c>
      <c r="C177" s="186" t="s">
        <v>1379</v>
      </c>
      <c r="D177" s="230" t="s">
        <v>1379</v>
      </c>
      <c r="E177" s="182" t="s">
        <v>2432</v>
      </c>
      <c r="F177" s="182" t="str">
        <f ca="1">IF(ISERROR($V177),"",OFFSET('Smelter Look-up'!$E$4,$V177-4,0))</f>
        <v>CID000015</v>
      </c>
      <c r="G177" s="182" t="str">
        <f ca="1">IF(C177=$X$4,IF(ISERROR($V177),"Enter smelter details","RMI"),IF(ISERROR($V177),"",OFFSET('Smelter Look-up'!$F$4,$V177-4,0)))</f>
        <v>RMI</v>
      </c>
      <c r="H177" s="183" t="s">
        <v>16257</v>
      </c>
      <c r="I177" s="184" t="s">
        <v>1538</v>
      </c>
      <c r="J177" s="184" t="s">
        <v>1539</v>
      </c>
      <c r="K177" s="224"/>
      <c r="L177" s="224"/>
      <c r="M177" s="224"/>
      <c r="N177" s="224" t="s">
        <v>16258</v>
      </c>
      <c r="O177" s="224" t="s">
        <v>16259</v>
      </c>
      <c r="P177" s="185"/>
      <c r="Q177" s="225"/>
      <c r="R177" s="182" t="str">
        <f ca="1">IF(ISERROR($V177),"",OFFSET('Smelter Look-up'!$C$4,$V177-4,0)&amp;"")</f>
        <v>Advanced Chemical Company</v>
      </c>
      <c r="S177" s="181" t="str">
        <f t="shared" ca="1" si="24"/>
        <v>US</v>
      </c>
      <c r="T177" s="181" t="str">
        <f ca="1">IF(B177="","",IF(ISERROR(MATCH($J177,SorP!$B$1:$B$6279,0)),"",INDIRECT("'SorP'!$A$"&amp;MATCH($S177&amp;$J177,SorP!C:C,0))))</f>
        <v>US-RI</v>
      </c>
      <c r="U177" s="201"/>
      <c r="V177" s="226">
        <f>IF(C177="",NA(),IF(OR(C177="Smelter not listed",C177="Smelter not yet identified"),MATCH($B177&amp;$D177,'Smelter Look-up'!$J:$J,0),MATCH($B177&amp;$C177,'Smelter Look-up'!$J:$J,0)))</f>
        <v>8</v>
      </c>
      <c r="X177" s="227">
        <f t="shared" si="25"/>
        <v>0</v>
      </c>
      <c r="AB177" s="228" t="str">
        <f t="shared" si="26"/>
        <v>GoldAdvanced Chemical Company</v>
      </c>
    </row>
    <row r="178" spans="1:28" s="227" customFormat="1" ht="38.25">
      <c r="A178" s="181"/>
      <c r="B178" s="182" t="s">
        <v>1125</v>
      </c>
      <c r="C178" s="186" t="s">
        <v>1850</v>
      </c>
      <c r="D178" s="230" t="s">
        <v>16260</v>
      </c>
      <c r="E178" s="182" t="s">
        <v>1096</v>
      </c>
      <c r="F178" s="182"/>
      <c r="G178" s="182"/>
      <c r="H178" s="183" t="s">
        <v>16261</v>
      </c>
      <c r="I178" s="184" t="s">
        <v>16262</v>
      </c>
      <c r="J178" s="184" t="s">
        <v>16263</v>
      </c>
      <c r="K178" s="224"/>
      <c r="L178" s="224"/>
      <c r="M178" s="224"/>
      <c r="N178" s="224"/>
      <c r="O178" s="224"/>
      <c r="P178" s="185"/>
      <c r="Q178" s="225"/>
      <c r="R178" s="182" t="str">
        <f ca="1">IF(ISERROR($V178),"",OFFSET('Smelter Look-up'!$C$4,$V178-4,0)&amp;"")</f>
        <v/>
      </c>
      <c r="S178" s="181" t="str">
        <f t="shared" ca="1" si="24"/>
        <v>CN</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si="25"/>
        <v>0</v>
      </c>
      <c r="AB178" s="228" t="str">
        <f t="shared" si="26"/>
        <v>GoldSmelter not listed</v>
      </c>
    </row>
    <row r="179" spans="1:28" s="227" customFormat="1" ht="38.25">
      <c r="A179" s="181"/>
      <c r="B179" s="182" t="s">
        <v>1125</v>
      </c>
      <c r="C179" s="186" t="s">
        <v>1850</v>
      </c>
      <c r="D179" s="230" t="s">
        <v>16264</v>
      </c>
      <c r="E179" s="182" t="s">
        <v>2431</v>
      </c>
      <c r="F179" s="182"/>
      <c r="G179" s="182"/>
      <c r="H179" s="183"/>
      <c r="I179" s="184"/>
      <c r="J179" s="184"/>
      <c r="K179" s="224"/>
      <c r="L179" s="224"/>
      <c r="M179" s="224"/>
      <c r="N179" s="224"/>
      <c r="O179" s="224"/>
      <c r="P179" s="185"/>
      <c r="Q179" s="225"/>
      <c r="R179" s="182" t="str">
        <f ca="1">IF(ISERROR($V179),"",OFFSET('Smelter Look-up'!$C$4,$V179-4,0)&amp;"")</f>
        <v/>
      </c>
      <c r="S179" s="181" t="str">
        <f t="shared" ca="1" si="24"/>
        <v>TW</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si="25"/>
        <v>0</v>
      </c>
      <c r="AB179" s="228" t="str">
        <f t="shared" si="26"/>
        <v>GoldSmelter not listed</v>
      </c>
    </row>
    <row r="180" spans="1:28" s="227" customFormat="1" ht="38.25">
      <c r="A180" s="181"/>
      <c r="B180" s="182" t="s">
        <v>1125</v>
      </c>
      <c r="C180" s="186" t="s">
        <v>1850</v>
      </c>
      <c r="D180" s="230" t="s">
        <v>16265</v>
      </c>
      <c r="E180" s="182" t="s">
        <v>1097</v>
      </c>
      <c r="F180" s="182"/>
      <c r="G180" s="182"/>
      <c r="H180" s="183" t="s">
        <v>16266</v>
      </c>
      <c r="I180" s="184" t="s">
        <v>16267</v>
      </c>
      <c r="J180" s="184" t="s">
        <v>1543</v>
      </c>
      <c r="K180" s="224"/>
      <c r="L180" s="224"/>
      <c r="M180" s="224"/>
      <c r="N180" s="224"/>
      <c r="O180" s="224" t="s">
        <v>16268</v>
      </c>
      <c r="P180" s="185"/>
      <c r="Q180" s="225" t="s">
        <v>15808</v>
      </c>
      <c r="R180" s="182" t="str">
        <f ca="1">IF(ISERROR($V180),"",OFFSET('Smelter Look-up'!$C$4,$V180-4,0)&amp;"")</f>
        <v/>
      </c>
      <c r="S180" s="181" t="str">
        <f t="shared" ca="1" si="24"/>
        <v>DE</v>
      </c>
      <c r="T180" s="181" t="str">
        <f ca="1">IF(B180="","",IF(ISERROR(MATCH($J180,SorP!$B$1:$B$6279,0)),"",INDIRECT("'SorP'!$A$"&amp;MATCH($S180&amp;$J180,SorP!C:C,0))))</f>
        <v>DE-BW</v>
      </c>
      <c r="U180" s="201"/>
      <c r="V180" s="226" t="e">
        <f>IF(C180="",NA(),IF(OR(C180="Smelter not listed",C180="Smelter not yet identified"),MATCH($B180&amp;$D180,'Smelter Look-up'!$J:$J,0),MATCH($B180&amp;$C180,'Smelter Look-up'!$J:$J,0)))</f>
        <v>#N/A</v>
      </c>
      <c r="X180" s="227">
        <f t="shared" si="25"/>
        <v>0</v>
      </c>
      <c r="AB180" s="228" t="str">
        <f t="shared" si="26"/>
        <v>GoldSmelter not listed</v>
      </c>
    </row>
    <row r="181" spans="1:28" s="227" customFormat="1" ht="51">
      <c r="A181" s="181"/>
      <c r="B181" s="182" t="s">
        <v>1125</v>
      </c>
      <c r="C181" s="186" t="s">
        <v>1850</v>
      </c>
      <c r="D181" s="230" t="s">
        <v>16269</v>
      </c>
      <c r="E181" s="182" t="s">
        <v>1096</v>
      </c>
      <c r="F181" s="182"/>
      <c r="G181" s="182"/>
      <c r="H181" s="183" t="s">
        <v>16270</v>
      </c>
      <c r="I181" s="184" t="s">
        <v>16271</v>
      </c>
      <c r="J181" s="184"/>
      <c r="K181" s="224"/>
      <c r="L181" s="224"/>
      <c r="M181" s="224"/>
      <c r="N181" s="224"/>
      <c r="O181" s="224"/>
      <c r="P181" s="185"/>
      <c r="Q181" s="225"/>
      <c r="R181" s="182" t="str">
        <f ca="1">IF(ISERROR($V181),"",OFFSET('Smelter Look-up'!$C$4,$V181-4,0)&amp;"")</f>
        <v/>
      </c>
      <c r="S181" s="181" t="str">
        <f t="shared" ca="1" si="24"/>
        <v>CN</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si="25"/>
        <v>0</v>
      </c>
      <c r="AB181" s="228" t="str">
        <f t="shared" si="26"/>
        <v>GoldSmelter not listed</v>
      </c>
    </row>
    <row r="182" spans="1:28" s="227" customFormat="1" ht="38.25">
      <c r="A182" s="181"/>
      <c r="B182" s="182" t="s">
        <v>1125</v>
      </c>
      <c r="C182" s="186" t="s">
        <v>1850</v>
      </c>
      <c r="D182" s="230" t="s">
        <v>16272</v>
      </c>
      <c r="E182" s="182" t="s">
        <v>1100</v>
      </c>
      <c r="F182" s="182"/>
      <c r="G182" s="182"/>
      <c r="H182" s="183" t="s">
        <v>16273</v>
      </c>
      <c r="I182" s="184" t="s">
        <v>2260</v>
      </c>
      <c r="J182" s="184"/>
      <c r="K182" s="224"/>
      <c r="L182" s="224"/>
      <c r="M182" s="224"/>
      <c r="N182" s="224"/>
      <c r="O182" s="224"/>
      <c r="P182" s="185"/>
      <c r="Q182" s="225" t="s">
        <v>15808</v>
      </c>
      <c r="R182" s="182" t="str">
        <f ca="1">IF(ISERROR($V182),"",OFFSET('Smelter Look-up'!$C$4,$V182-4,0)&amp;"")</f>
        <v/>
      </c>
      <c r="S182" s="181" t="str">
        <f t="shared" ca="1" si="24"/>
        <v>FR</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si="25"/>
        <v>0</v>
      </c>
      <c r="AB182" s="228" t="str">
        <f t="shared" si="26"/>
        <v>GoldSmelter not listed</v>
      </c>
    </row>
    <row r="183" spans="1:28" s="227" customFormat="1" ht="38.25">
      <c r="A183" s="181"/>
      <c r="B183" s="182" t="s">
        <v>1125</v>
      </c>
      <c r="C183" s="186" t="s">
        <v>1850</v>
      </c>
      <c r="D183" s="230" t="s">
        <v>16274</v>
      </c>
      <c r="E183" s="182" t="s">
        <v>2432</v>
      </c>
      <c r="F183" s="182"/>
      <c r="G183" s="182"/>
      <c r="H183" s="183"/>
      <c r="I183" s="184"/>
      <c r="J183" s="184"/>
      <c r="K183" s="224"/>
      <c r="L183" s="224"/>
      <c r="M183" s="224"/>
      <c r="N183" s="224"/>
      <c r="O183" s="224"/>
      <c r="P183" s="185"/>
      <c r="Q183" s="225"/>
      <c r="R183" s="182" t="str">
        <f ca="1">IF(ISERROR($V183),"",OFFSET('Smelter Look-up'!$C$4,$V183-4,0)&amp;"")</f>
        <v/>
      </c>
      <c r="S183" s="181" t="str">
        <f t="shared" ca="1" si="24"/>
        <v>US</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si="25"/>
        <v>0</v>
      </c>
      <c r="AB183" s="228" t="str">
        <f t="shared" si="26"/>
        <v>GoldSmelter not listed</v>
      </c>
    </row>
    <row r="184" spans="1:28" s="227" customFormat="1" ht="38.25">
      <c r="A184" s="181"/>
      <c r="B184" s="182" t="s">
        <v>1125</v>
      </c>
      <c r="C184" s="186" t="s">
        <v>1850</v>
      </c>
      <c r="D184" s="230" t="s">
        <v>16275</v>
      </c>
      <c r="E184" s="182" t="s">
        <v>1103</v>
      </c>
      <c r="F184" s="182"/>
      <c r="G184" s="182"/>
      <c r="H184" s="183" t="s">
        <v>16276</v>
      </c>
      <c r="I184" s="184" t="s">
        <v>16277</v>
      </c>
      <c r="J184" s="184" t="s">
        <v>16278</v>
      </c>
      <c r="K184" s="224"/>
      <c r="L184" s="224"/>
      <c r="M184" s="224"/>
      <c r="N184" s="224"/>
      <c r="O184" s="224"/>
      <c r="P184" s="185"/>
      <c r="Q184" s="225" t="s">
        <v>15808</v>
      </c>
      <c r="R184" s="182" t="str">
        <f ca="1">IF(ISERROR($V184),"",OFFSET('Smelter Look-up'!$C$4,$V184-4,0)&amp;"")</f>
        <v/>
      </c>
      <c r="S184" s="181" t="str">
        <f t="shared" ca="1" si="24"/>
        <v>IT</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si="25"/>
        <v>0</v>
      </c>
      <c r="AB184" s="228" t="str">
        <f t="shared" si="26"/>
        <v>GoldSmelter not listed</v>
      </c>
    </row>
    <row r="185" spans="1:28" s="227" customFormat="1" ht="38.25">
      <c r="A185" s="181"/>
      <c r="B185" s="182" t="s">
        <v>1125</v>
      </c>
      <c r="C185" s="186" t="s">
        <v>1850</v>
      </c>
      <c r="D185" s="230" t="s">
        <v>16279</v>
      </c>
      <c r="E185" s="182" t="s">
        <v>1096</v>
      </c>
      <c r="F185" s="182"/>
      <c r="G185" s="182"/>
      <c r="H185" s="183"/>
      <c r="I185" s="184"/>
      <c r="J185" s="184"/>
      <c r="K185" s="224"/>
      <c r="L185" s="224"/>
      <c r="M185" s="224"/>
      <c r="N185" s="224" t="s">
        <v>16280</v>
      </c>
      <c r="O185" s="224" t="s">
        <v>16281</v>
      </c>
      <c r="P185" s="185"/>
      <c r="Q185" s="225"/>
      <c r="R185" s="182" t="str">
        <f ca="1">IF(ISERROR($V185),"",OFFSET('Smelter Look-up'!$C$4,$V185-4,0)&amp;"")</f>
        <v/>
      </c>
      <c r="S185" s="181" t="str">
        <f t="shared" ca="1" si="24"/>
        <v>CN</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si="25"/>
        <v>0</v>
      </c>
      <c r="AB185" s="228" t="str">
        <f t="shared" si="26"/>
        <v>GoldSmelter not listed</v>
      </c>
    </row>
    <row r="186" spans="1:28" s="227" customFormat="1" ht="38.25">
      <c r="A186" s="181"/>
      <c r="B186" s="182" t="s">
        <v>1125</v>
      </c>
      <c r="C186" s="186" t="s">
        <v>1850</v>
      </c>
      <c r="D186" s="230" t="s">
        <v>16282</v>
      </c>
      <c r="E186" s="182" t="s">
        <v>1096</v>
      </c>
      <c r="F186" s="182"/>
      <c r="G186" s="182"/>
      <c r="H186" s="183"/>
      <c r="I186" s="184"/>
      <c r="J186" s="184"/>
      <c r="K186" s="224"/>
      <c r="L186" s="224"/>
      <c r="M186" s="224"/>
      <c r="N186" s="224"/>
      <c r="O186" s="224"/>
      <c r="P186" s="185"/>
      <c r="Q186" s="225"/>
      <c r="R186" s="182" t="str">
        <f ca="1">IF(ISERROR($V186),"",OFFSET('Smelter Look-up'!$C$4,$V186-4,0)&amp;"")</f>
        <v/>
      </c>
      <c r="S186" s="181" t="str">
        <f t="shared" ca="1" si="24"/>
        <v>CN</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si="25"/>
        <v>0</v>
      </c>
      <c r="AB186" s="228" t="str">
        <f t="shared" si="26"/>
        <v>GoldSmelter not listed</v>
      </c>
    </row>
    <row r="187" spans="1:28" s="227" customFormat="1" ht="38.25">
      <c r="A187" s="181"/>
      <c r="B187" s="182" t="s">
        <v>1125</v>
      </c>
      <c r="C187" s="186" t="s">
        <v>1850</v>
      </c>
      <c r="D187" s="230" t="s">
        <v>16283</v>
      </c>
      <c r="E187" s="182" t="s">
        <v>1107</v>
      </c>
      <c r="F187" s="182"/>
      <c r="G187" s="182"/>
      <c r="H187" s="183" t="s">
        <v>16284</v>
      </c>
      <c r="I187" s="184" t="s">
        <v>16285</v>
      </c>
      <c r="J187" s="184" t="s">
        <v>12871</v>
      </c>
      <c r="K187" s="224"/>
      <c r="L187" s="224"/>
      <c r="M187" s="224"/>
      <c r="N187" s="224"/>
      <c r="O187" s="224" t="s">
        <v>16286</v>
      </c>
      <c r="P187" s="185"/>
      <c r="Q187" s="225"/>
      <c r="R187" s="182" t="str">
        <f ca="1">IF(ISERROR($V187),"",OFFSET('Smelter Look-up'!$C$4,$V187-4,0)&amp;"")</f>
        <v/>
      </c>
      <c r="S187" s="181" t="str">
        <f t="shared" ca="1" si="24"/>
        <v>KR</v>
      </c>
      <c r="T187" s="181" t="str">
        <f ca="1">IF(B187="","",IF(ISERROR(MATCH($J187,SorP!$B$1:$B$6279,0)),"",INDIRECT("'SorP'!$A$"&amp;MATCH($S187&amp;$J187,SorP!C:C,0))))</f>
        <v>KR-41</v>
      </c>
      <c r="U187" s="201"/>
      <c r="V187" s="226" t="e">
        <f>IF(C187="",NA(),IF(OR(C187="Smelter not listed",C187="Smelter not yet identified"),MATCH($B187&amp;$D187,'Smelter Look-up'!$J:$J,0),MATCH($B187&amp;$C187,'Smelter Look-up'!$J:$J,0)))</f>
        <v>#N/A</v>
      </c>
      <c r="X187" s="227">
        <f t="shared" si="25"/>
        <v>0</v>
      </c>
      <c r="AB187" s="228" t="str">
        <f t="shared" si="26"/>
        <v>GoldSmelter not listed</v>
      </c>
    </row>
    <row r="188" spans="1:28" s="227" customFormat="1" ht="38.25">
      <c r="A188" s="181"/>
      <c r="B188" s="182" t="s">
        <v>1125</v>
      </c>
      <c r="C188" s="186" t="s">
        <v>1850</v>
      </c>
      <c r="D188" s="230" t="s">
        <v>16287</v>
      </c>
      <c r="E188" s="182" t="s">
        <v>1104</v>
      </c>
      <c r="F188" s="182"/>
      <c r="G188" s="182"/>
      <c r="H188" s="183"/>
      <c r="I188" s="184"/>
      <c r="J188" s="184"/>
      <c r="K188" s="224"/>
      <c r="L188" s="224"/>
      <c r="M188" s="224"/>
      <c r="N188" s="224"/>
      <c r="O188" s="224" t="s">
        <v>16286</v>
      </c>
      <c r="P188" s="185"/>
      <c r="Q188" s="225"/>
      <c r="R188" s="182" t="str">
        <f ca="1">IF(ISERROR($V188),"",OFFSET('Smelter Look-up'!$C$4,$V188-4,0)&amp;"")</f>
        <v/>
      </c>
      <c r="S188" s="181" t="str">
        <f t="shared" ca="1" si="24"/>
        <v>JP</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si="25"/>
        <v>0</v>
      </c>
      <c r="AB188" s="228" t="str">
        <f t="shared" si="26"/>
        <v>GoldSmelter not listed</v>
      </c>
    </row>
    <row r="189" spans="1:28" s="227" customFormat="1" ht="38.25">
      <c r="A189" s="181"/>
      <c r="B189" s="182" t="s">
        <v>1125</v>
      </c>
      <c r="C189" s="186" t="s">
        <v>1850</v>
      </c>
      <c r="D189" s="230" t="s">
        <v>16288</v>
      </c>
      <c r="E189" s="182" t="s">
        <v>13026</v>
      </c>
      <c r="F189" s="182"/>
      <c r="G189" s="182"/>
      <c r="H189" s="183"/>
      <c r="I189" s="184"/>
      <c r="J189" s="184"/>
      <c r="K189" s="224"/>
      <c r="L189" s="224"/>
      <c r="M189" s="224"/>
      <c r="N189" s="224"/>
      <c r="O189" s="224" t="s">
        <v>16286</v>
      </c>
      <c r="P189" s="185"/>
      <c r="Q189" s="225"/>
      <c r="R189" s="182" t="str">
        <f ca="1">IF(ISERROR($V189),"",OFFSET('Smelter Look-up'!$C$4,$V189-4,0)&amp;"")</f>
        <v/>
      </c>
      <c r="S189" s="181" t="str">
        <f t="shared" ca="1" si="24"/>
        <v>HK</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si="25"/>
        <v>0</v>
      </c>
      <c r="AB189" s="228" t="str">
        <f t="shared" si="26"/>
        <v>GoldSmelter not listed</v>
      </c>
    </row>
    <row r="190" spans="1:28" s="227" customFormat="1" ht="38.25">
      <c r="A190" s="181"/>
      <c r="B190" s="182" t="s">
        <v>1125</v>
      </c>
      <c r="C190" s="186" t="s">
        <v>1850</v>
      </c>
      <c r="D190" s="230" t="s">
        <v>16289</v>
      </c>
      <c r="E190" s="182" t="s">
        <v>1096</v>
      </c>
      <c r="F190" s="182"/>
      <c r="G190" s="182"/>
      <c r="H190" s="183" t="s">
        <v>16290</v>
      </c>
      <c r="I190" s="184" t="s">
        <v>16291</v>
      </c>
      <c r="J190" s="184" t="s">
        <v>16292</v>
      </c>
      <c r="K190" s="224"/>
      <c r="L190" s="224"/>
      <c r="M190" s="224"/>
      <c r="N190" s="224"/>
      <c r="O190" s="224"/>
      <c r="P190" s="185"/>
      <c r="Q190" s="225"/>
      <c r="R190" s="182" t="str">
        <f ca="1">IF(ISERROR($V190),"",OFFSET('Smelter Look-up'!$C$4,$V190-4,0)&amp;"")</f>
        <v/>
      </c>
      <c r="S190" s="181" t="str">
        <f t="shared" ca="1" si="24"/>
        <v>CN</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si="25"/>
        <v>0</v>
      </c>
      <c r="AB190" s="228" t="str">
        <f t="shared" si="26"/>
        <v>GoldSmelter not listed</v>
      </c>
    </row>
    <row r="191" spans="1:28" s="227" customFormat="1" ht="63.75">
      <c r="A191" s="181"/>
      <c r="B191" s="182" t="s">
        <v>1125</v>
      </c>
      <c r="C191" s="186" t="s">
        <v>1850</v>
      </c>
      <c r="D191" s="230" t="s">
        <v>16293</v>
      </c>
      <c r="E191" s="182" t="s">
        <v>1096</v>
      </c>
      <c r="F191" s="182"/>
      <c r="G191" s="182"/>
      <c r="H191" s="183"/>
      <c r="I191" s="184"/>
      <c r="J191" s="184"/>
      <c r="K191" s="224"/>
      <c r="L191" s="224"/>
      <c r="M191" s="224"/>
      <c r="N191" s="224" t="s">
        <v>16294</v>
      </c>
      <c r="O191" s="224" t="s">
        <v>16295</v>
      </c>
      <c r="P191" s="185"/>
      <c r="Q191" s="225"/>
      <c r="R191" s="182" t="str">
        <f ca="1">IF(ISERROR($V191),"",OFFSET('Smelter Look-up'!$C$4,$V191-4,0)&amp;"")</f>
        <v/>
      </c>
      <c r="S191" s="181" t="str">
        <f t="shared" ca="1" si="24"/>
        <v>CN</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si="25"/>
        <v>0</v>
      </c>
      <c r="AB191" s="228" t="str">
        <f t="shared" si="26"/>
        <v>GoldSmelter not listed</v>
      </c>
    </row>
    <row r="192" spans="1:28" s="227" customFormat="1" ht="38.25">
      <c r="A192" s="181"/>
      <c r="B192" s="182" t="s">
        <v>1125</v>
      </c>
      <c r="C192" s="186" t="s">
        <v>1850</v>
      </c>
      <c r="D192" s="230" t="s">
        <v>16296</v>
      </c>
      <c r="E192" s="182" t="s">
        <v>1096</v>
      </c>
      <c r="F192" s="182"/>
      <c r="G192" s="182"/>
      <c r="H192" s="183"/>
      <c r="I192" s="184"/>
      <c r="J192" s="184"/>
      <c r="K192" s="224"/>
      <c r="L192" s="224"/>
      <c r="M192" s="224"/>
      <c r="N192" s="224"/>
      <c r="O192" s="224"/>
      <c r="P192" s="185"/>
      <c r="Q192" s="225"/>
      <c r="R192" s="182" t="str">
        <f ca="1">IF(ISERROR($V192),"",OFFSET('Smelter Look-up'!$C$4,$V192-4,0)&amp;"")</f>
        <v/>
      </c>
      <c r="S192" s="181" t="str">
        <f t="shared" ca="1" si="24"/>
        <v>CN</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si="25"/>
        <v>0</v>
      </c>
      <c r="AB192" s="228" t="str">
        <f t="shared" si="26"/>
        <v>GoldSmelter not listed</v>
      </c>
    </row>
    <row r="193" spans="1:28" s="227" customFormat="1" ht="38.25">
      <c r="A193" s="181"/>
      <c r="B193" s="182" t="s">
        <v>1125</v>
      </c>
      <c r="C193" s="186" t="s">
        <v>1850</v>
      </c>
      <c r="D193" s="230" t="s">
        <v>16297</v>
      </c>
      <c r="E193" s="182" t="s">
        <v>2432</v>
      </c>
      <c r="F193" s="182"/>
      <c r="G193" s="182"/>
      <c r="H193" s="183" t="s">
        <v>16298</v>
      </c>
      <c r="I193" s="184" t="s">
        <v>16299</v>
      </c>
      <c r="J193" s="184" t="s">
        <v>1617</v>
      </c>
      <c r="K193" s="224"/>
      <c r="L193" s="224"/>
      <c r="M193" s="224"/>
      <c r="N193" s="224" t="s">
        <v>16300</v>
      </c>
      <c r="O193" s="224" t="s">
        <v>16301</v>
      </c>
      <c r="P193" s="185"/>
      <c r="Q193" s="225"/>
      <c r="R193" s="182" t="str">
        <f ca="1">IF(ISERROR($V193),"",OFFSET('Smelter Look-up'!$C$4,$V193-4,0)&amp;"")</f>
        <v/>
      </c>
      <c r="S193" s="181" t="str">
        <f t="shared" ca="1" si="24"/>
        <v>US</v>
      </c>
      <c r="T193" s="181" t="str">
        <f ca="1">IF(B193="","",IF(ISERROR(MATCH($J193,SorP!$B$1:$B$6279,0)),"",INDIRECT("'SorP'!$A$"&amp;MATCH($S193&amp;$J193,SorP!C:C,0))))</f>
        <v>US-NY</v>
      </c>
      <c r="U193" s="201"/>
      <c r="V193" s="226" t="e">
        <f>IF(C193="",NA(),IF(OR(C193="Smelter not listed",C193="Smelter not yet identified"),MATCH($B193&amp;$D193,'Smelter Look-up'!$J:$J,0),MATCH($B193&amp;$C193,'Smelter Look-up'!$J:$J,0)))</f>
        <v>#N/A</v>
      </c>
      <c r="X193" s="227">
        <f t="shared" si="25"/>
        <v>0</v>
      </c>
      <c r="AB193" s="228" t="str">
        <f t="shared" si="26"/>
        <v>GoldSmelter not listed</v>
      </c>
    </row>
    <row r="194" spans="1:28" s="227" customFormat="1" ht="38.25">
      <c r="A194" s="181"/>
      <c r="B194" s="182" t="s">
        <v>1125</v>
      </c>
      <c r="C194" s="186" t="s">
        <v>1850</v>
      </c>
      <c r="D194" s="230" t="s">
        <v>16302</v>
      </c>
      <c r="E194" s="182" t="s">
        <v>13026</v>
      </c>
      <c r="F194" s="182"/>
      <c r="G194" s="182"/>
      <c r="H194" s="183"/>
      <c r="I194" s="184"/>
      <c r="J194" s="184"/>
      <c r="K194" s="224"/>
      <c r="L194" s="224"/>
      <c r="M194" s="224"/>
      <c r="N194" s="224"/>
      <c r="O194" s="224"/>
      <c r="P194" s="185"/>
      <c r="Q194" s="225"/>
      <c r="R194" s="182" t="str">
        <f ca="1">IF(ISERROR($V194),"",OFFSET('Smelter Look-up'!$C$4,$V194-4,0)&amp;"")</f>
        <v/>
      </c>
      <c r="S194" s="181" t="str">
        <f t="shared" ca="1" si="24"/>
        <v>HK</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si="25"/>
        <v>0</v>
      </c>
      <c r="AB194" s="228" t="str">
        <f t="shared" si="26"/>
        <v>GoldSmelter not listed</v>
      </c>
    </row>
    <row r="195" spans="1:28" s="227" customFormat="1" ht="38.25">
      <c r="A195" s="181"/>
      <c r="B195" s="182" t="s">
        <v>1125</v>
      </c>
      <c r="C195" s="186" t="s">
        <v>1850</v>
      </c>
      <c r="D195" s="230" t="s">
        <v>16303</v>
      </c>
      <c r="E195" s="182" t="s">
        <v>1094</v>
      </c>
      <c r="F195" s="182"/>
      <c r="G195" s="182"/>
      <c r="H195" s="183"/>
      <c r="I195" s="184"/>
      <c r="J195" s="184"/>
      <c r="K195" s="224"/>
      <c r="L195" s="224"/>
      <c r="M195" s="224"/>
      <c r="N195" s="224"/>
      <c r="O195" s="224"/>
      <c r="P195" s="185"/>
      <c r="Q195" s="225"/>
      <c r="R195" s="182" t="str">
        <f ca="1">IF(ISERROR($V195),"",OFFSET('Smelter Look-up'!$C$4,$V195-4,0)&amp;"")</f>
        <v/>
      </c>
      <c r="S195" s="181" t="str">
        <f t="shared" ca="1" si="24"/>
        <v>CH</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si="25"/>
        <v>0</v>
      </c>
      <c r="AB195" s="228" t="str">
        <f t="shared" si="26"/>
        <v>GoldSmelter not listed</v>
      </c>
    </row>
    <row r="196" spans="1:28" s="227" customFormat="1" ht="216.75">
      <c r="A196" s="181"/>
      <c r="B196" s="182" t="s">
        <v>1125</v>
      </c>
      <c r="C196" s="186" t="s">
        <v>1850</v>
      </c>
      <c r="D196" s="230" t="s">
        <v>16304</v>
      </c>
      <c r="E196" s="182" t="s">
        <v>1091</v>
      </c>
      <c r="F196" s="182"/>
      <c r="G196" s="182"/>
      <c r="H196" s="183" t="s">
        <v>15925</v>
      </c>
      <c r="I196" s="184" t="s">
        <v>1676</v>
      </c>
      <c r="J196" s="184" t="s">
        <v>3153</v>
      </c>
      <c r="K196" s="224"/>
      <c r="L196" s="224"/>
      <c r="M196" s="224"/>
      <c r="N196" s="224"/>
      <c r="O196" s="224" t="s">
        <v>16305</v>
      </c>
      <c r="P196" s="185"/>
      <c r="Q196" s="225"/>
      <c r="R196" s="182" t="str">
        <f ca="1">IF(ISERROR($V196),"",OFFSET('Smelter Look-up'!$C$4,$V196-4,0)&amp;"")</f>
        <v/>
      </c>
      <c r="S196" s="181" t="str">
        <f t="shared" ca="1" si="24"/>
        <v>BE</v>
      </c>
      <c r="T196" s="181" t="str">
        <f ca="1">IF(B196="","",IF(ISERROR(MATCH($J196,SorP!$B$1:$B$6279,0)),"",INDIRECT("'SorP'!$A$"&amp;MATCH($S196&amp;$J196,SorP!C:C,0))))</f>
        <v>BE-VAN</v>
      </c>
      <c r="U196" s="201"/>
      <c r="V196" s="226" t="e">
        <f>IF(C196="",NA(),IF(OR(C196="Smelter not listed",C196="Smelter not yet identified"),MATCH($B196&amp;$D196,'Smelter Look-up'!$J:$J,0),MATCH($B196&amp;$C196,'Smelter Look-up'!$J:$J,0)))</f>
        <v>#N/A</v>
      </c>
      <c r="X196" s="227">
        <f t="shared" si="25"/>
        <v>0</v>
      </c>
      <c r="AB196" s="228" t="str">
        <f t="shared" si="26"/>
        <v>GoldSmelter not listed</v>
      </c>
    </row>
    <row r="197" spans="1:28" s="227" customFormat="1" ht="38.25">
      <c r="A197" s="181"/>
      <c r="B197" s="182" t="s">
        <v>1127</v>
      </c>
      <c r="C197" s="186" t="s">
        <v>15531</v>
      </c>
      <c r="D197" s="230" t="s">
        <v>15531</v>
      </c>
      <c r="E197" s="182" t="s">
        <v>13105</v>
      </c>
      <c r="F197" s="182" t="str">
        <f ca="1">IF(ISERROR($V197),"",OFFSET('Smelter Look-up'!$E$4,$V197-4,0))</f>
        <v>CID004054</v>
      </c>
      <c r="G197" s="182" t="str">
        <f ca="1">IF(C197=$X$4,IF(ISERROR($V197),"Enter smelter details","RMI"),IF(ISERROR($V197),"",OFFSET('Smelter Look-up'!$F$4,$V197-4,0)))</f>
        <v>RMI</v>
      </c>
      <c r="H197" s="183" t="s">
        <v>16306</v>
      </c>
      <c r="I197" s="184" t="s">
        <v>13879</v>
      </c>
      <c r="J197" s="184" t="s">
        <v>10065</v>
      </c>
      <c r="K197" s="224"/>
      <c r="L197" s="224"/>
      <c r="M197" s="224"/>
      <c r="N197" s="224"/>
      <c r="O197" s="224" t="s">
        <v>16307</v>
      </c>
      <c r="P197" s="185"/>
      <c r="Q197" s="225" t="s">
        <v>15808</v>
      </c>
      <c r="R197" s="182" t="str">
        <f ca="1">IF(ISERROR($V197),"",OFFSET('Smelter Look-up'!$C$4,$V197-4,0)&amp;"")</f>
        <v>PowerX Ltd.</v>
      </c>
      <c r="S197" s="181" t="str">
        <f t="shared" ref="S197" ca="1" si="27">IF(B197="","",IF(ISERROR(MATCH($E197,CL,0)),"Unknown",INDIRECT("'C'!$A$"&amp;MATCH($E197,CL,0)+1)))</f>
        <v>RW</v>
      </c>
      <c r="T197" s="181" t="str">
        <f ca="1">IF(B197="","",IF(ISERROR(MATCH($J197,SorP!$B$1:$B$6279,0)),"",INDIRECT("'SorP'!$A$"&amp;MATCH($S197&amp;$J197,SorP!C:C,0))))</f>
        <v>RW-01</v>
      </c>
      <c r="U197" s="201"/>
      <c r="V197" s="226">
        <f>IF(C197="",NA(),IF(OR(C197="Smelter not listed",C197="Smelter not yet identified"),MATCH($B197&amp;$D197,'Smelter Look-up'!$J:$J,0),MATCH($B197&amp;$C197,'Smelter Look-up'!$J:$J,0)))</f>
        <v>360</v>
      </c>
      <c r="X197" s="227">
        <f t="shared" ref="X197" si="28">IF(AND(C197="Smelter not listed",OR(LEN(D197)=0,LEN(E197)=0)),1,0)</f>
        <v>0</v>
      </c>
      <c r="AB197" s="228" t="str">
        <f t="shared" ref="AB197" si="29">B197&amp;C197</f>
        <v>TantalumPowerX Ltd.</v>
      </c>
    </row>
    <row r="198" spans="1:28" s="227" customFormat="1" ht="127.5">
      <c r="A198" s="181"/>
      <c r="B198" s="182" t="s">
        <v>1127</v>
      </c>
      <c r="C198" s="186" t="s">
        <v>15463</v>
      </c>
      <c r="D198" s="230" t="s">
        <v>15463</v>
      </c>
      <c r="E198" s="182" t="s">
        <v>1099</v>
      </c>
      <c r="F198" s="182" t="str">
        <f ca="1">IF(ISERROR($V198),"",OFFSET('Smelter Look-up'!$E$4,$V198-4,0))</f>
        <v>CID003926</v>
      </c>
      <c r="G198" s="182" t="str">
        <f ca="1">IF(C198=$X$4,IF(ISERROR($V198),"Enter smelter details","RMI"),IF(ISERROR($V198),"",OFFSET('Smelter Look-up'!$F$4,$V198-4,0)))</f>
        <v>RMI</v>
      </c>
      <c r="H198" s="183" t="s">
        <v>16308</v>
      </c>
      <c r="I198" s="184" t="s">
        <v>15465</v>
      </c>
      <c r="J198" s="184" t="s">
        <v>15465</v>
      </c>
      <c r="K198" s="224"/>
      <c r="L198" s="224"/>
      <c r="M198" s="224"/>
      <c r="N198" s="224"/>
      <c r="O198" s="224" t="s">
        <v>16309</v>
      </c>
      <c r="P198" s="185"/>
      <c r="Q198" s="225"/>
      <c r="R198" s="182" t="str">
        <f ca="1">IF(ISERROR($V198),"",OFFSET('Smelter Look-up'!$C$4,$V198-4,0)&amp;"")</f>
        <v>5D Production OU</v>
      </c>
      <c r="S198" s="181" t="str">
        <f t="shared" ref="S198:S229" ca="1" si="30">IF(B198="","",IF(ISERROR(MATCH($E198,CL,0)),"Unknown",INDIRECT("'C'!$A$"&amp;MATCH($E198,CL,0)+1)))</f>
        <v>EE</v>
      </c>
      <c r="T198" s="181" t="str">
        <f ca="1">IF(B198="","",IF(ISERROR(MATCH($J198,SorP!$B$1:$B$6279,0)),"",INDIRECT("'SorP'!$A$"&amp;MATCH($S198&amp;$J198,SorP!C:C,0))))</f>
        <v>EE-784</v>
      </c>
      <c r="U198" s="201"/>
      <c r="V198" s="226">
        <f>IF(C198="",NA(),IF(OR(C198="Smelter not listed",C198="Smelter not yet identified"),MATCH($B198&amp;$D198,'Smelter Look-up'!$J:$J,0),MATCH($B198&amp;$C198,'Smelter Look-up'!$J:$J,0)))</f>
        <v>321</v>
      </c>
      <c r="X198" s="227">
        <f t="shared" ref="X198:X229" si="31">IF(AND(C198="Smelter not listed",OR(LEN(D198)=0,LEN(E198)=0)),1,0)</f>
        <v>0</v>
      </c>
      <c r="AB198" s="228" t="str">
        <f t="shared" ref="AB198:AB229" si="32">B198&amp;C198</f>
        <v>Tantalum5D Production OU</v>
      </c>
    </row>
    <row r="199" spans="1:28" s="227" customFormat="1" ht="409.5">
      <c r="A199" s="181"/>
      <c r="B199" s="182" t="s">
        <v>1127</v>
      </c>
      <c r="C199" s="186" t="s">
        <v>15468</v>
      </c>
      <c r="D199" s="230" t="s">
        <v>15468</v>
      </c>
      <c r="E199" s="182" t="s">
        <v>1096</v>
      </c>
      <c r="F199" s="182" t="str">
        <f ca="1">IF(ISERROR($V199),"",OFFSET('Smelter Look-up'!$E$4,$V199-4,0))</f>
        <v>CID003583</v>
      </c>
      <c r="G199" s="182" t="str">
        <f ca="1">IF(C199=$X$4,IF(ISERROR($V199),"Enter smelter details","RMI"),IF(ISERROR($V199),"",OFFSET('Smelter Look-up'!$F$4,$V199-4,0)))</f>
        <v>RMI</v>
      </c>
      <c r="H199" s="183" t="s">
        <v>16310</v>
      </c>
      <c r="I199" s="184" t="s">
        <v>16311</v>
      </c>
      <c r="J199" s="184" t="s">
        <v>13632</v>
      </c>
      <c r="K199" s="224"/>
      <c r="L199" s="224"/>
      <c r="M199" s="224"/>
      <c r="N199" s="224" t="s">
        <v>16312</v>
      </c>
      <c r="O199" s="224" t="s">
        <v>16313</v>
      </c>
      <c r="P199" s="185"/>
      <c r="Q199" s="225" t="s">
        <v>15808</v>
      </c>
      <c r="R199" s="182" t="str">
        <f ca="1">IF(ISERROR($V199),"",OFFSET('Smelter Look-up'!$C$4,$V199-4,0)&amp;"")</f>
        <v>RFH Yancheng Jinye New Material Technology Co., Ltd.</v>
      </c>
      <c r="S199" s="181" t="str">
        <f t="shared" ca="1" si="30"/>
        <v>CN</v>
      </c>
      <c r="T199" s="181" t="str">
        <f ca="1">IF(B199="","",IF(ISERROR(MATCH($J199,SorP!$B$1:$B$6279,0)),"",INDIRECT("'SorP'!$A$"&amp;MATCH($S199&amp;$J199,SorP!C:C,0))))</f>
        <v>CN-JS</v>
      </c>
      <c r="U199" s="201"/>
      <c r="V199" s="226">
        <f>IF(C199="",NA(),IF(OR(C199="Smelter not listed",C199="Smelter not yet identified"),MATCH($B199&amp;$D199,'Smelter Look-up'!$J:$J,0),MATCH($B199&amp;$C199,'Smelter Look-up'!$J:$J,0)))</f>
        <v>367</v>
      </c>
      <c r="X199" s="227">
        <f t="shared" si="31"/>
        <v>0</v>
      </c>
      <c r="AB199" s="228" t="str">
        <f t="shared" si="32"/>
        <v>TantalumRFH Yancheng Jinye New Material Technology Co., Ltd.</v>
      </c>
    </row>
    <row r="200" spans="1:28" s="227" customFormat="1" ht="409.5">
      <c r="A200" s="181"/>
      <c r="B200" s="182" t="s">
        <v>1127</v>
      </c>
      <c r="C200" s="186" t="s">
        <v>2269</v>
      </c>
      <c r="D200" s="230" t="s">
        <v>2269</v>
      </c>
      <c r="E200" s="182" t="s">
        <v>1096</v>
      </c>
      <c r="F200" s="182" t="str">
        <f ca="1">IF(ISERROR($V200),"",OFFSET('Smelter Look-up'!$E$4,$V200-4,0))</f>
        <v>CID002842</v>
      </c>
      <c r="G200" s="182" t="str">
        <f ca="1">IF(C200=$X$4,IF(ISERROR($V200),"Enter smelter details","RMI"),IF(ISERROR($V200),"",OFFSET('Smelter Look-up'!$F$4,$V200-4,0)))</f>
        <v>RMI</v>
      </c>
      <c r="H200" s="183" t="s">
        <v>16314</v>
      </c>
      <c r="I200" s="184" t="s">
        <v>1739</v>
      </c>
      <c r="J200" s="184" t="s">
        <v>13619</v>
      </c>
      <c r="K200" s="224"/>
      <c r="L200" s="224"/>
      <c r="M200" s="224"/>
      <c r="N200" s="224" t="s">
        <v>16315</v>
      </c>
      <c r="O200" s="224" t="s">
        <v>16316</v>
      </c>
      <c r="P200" s="185"/>
      <c r="Q200" s="225" t="s">
        <v>15808</v>
      </c>
      <c r="R200" s="182" t="str">
        <f ca="1">IF(ISERROR($V200),"",OFFSET('Smelter Look-up'!$C$4,$V200-4,0)&amp;"")</f>
        <v>Jiangxi Tuohong New Raw Material</v>
      </c>
      <c r="S200" s="181" t="str">
        <f t="shared" ca="1" si="30"/>
        <v>CN</v>
      </c>
      <c r="T200" s="181" t="str">
        <f ca="1">IF(B200="","",IF(ISERROR(MATCH($J200,SorP!$B$1:$B$6279,0)),"",INDIRECT("'SorP'!$A$"&amp;MATCH($S200&amp;$J200,SorP!C:C,0))))</f>
        <v>CN-JX</v>
      </c>
      <c r="U200" s="201"/>
      <c r="V200" s="226">
        <f>IF(C200="",NA(),IF(OR(C200="Smelter not listed",C200="Smelter not yet identified"),MATCH($B200&amp;$D200,'Smelter Look-up'!$J:$J,0),MATCH($B200&amp;$C200,'Smelter Look-up'!$J:$J,0)))</f>
        <v>340</v>
      </c>
      <c r="X200" s="227">
        <f t="shared" si="31"/>
        <v>0</v>
      </c>
      <c r="AB200" s="228" t="str">
        <f t="shared" si="32"/>
        <v>TantalumJiangxi Tuohong New Raw Material</v>
      </c>
    </row>
    <row r="201" spans="1:28" s="227" customFormat="1" ht="409.5">
      <c r="A201" s="181"/>
      <c r="B201" s="182" t="s">
        <v>1127</v>
      </c>
      <c r="C201" s="186" t="s">
        <v>12434</v>
      </c>
      <c r="D201" s="230" t="s">
        <v>12434</v>
      </c>
      <c r="E201" s="182" t="s">
        <v>1092</v>
      </c>
      <c r="F201" s="182" t="str">
        <f ca="1">IF(ISERROR($V201),"",OFFSET('Smelter Look-up'!$E$4,$V201-4,0))</f>
        <v>CID002707</v>
      </c>
      <c r="G201" s="182" t="str">
        <f ca="1">IF(C201=$X$4,IF(ISERROR($V201),"Enter smelter details","RMI"),IF(ISERROR($V201),"",OFFSET('Smelter Look-up'!$F$4,$V201-4,0)))</f>
        <v>RMI</v>
      </c>
      <c r="H201" s="183" t="s">
        <v>16317</v>
      </c>
      <c r="I201" s="184" t="s">
        <v>16318</v>
      </c>
      <c r="J201" s="184" t="s">
        <v>1758</v>
      </c>
      <c r="K201" s="224"/>
      <c r="L201" s="224"/>
      <c r="M201" s="224"/>
      <c r="N201" s="224" t="s">
        <v>16319</v>
      </c>
      <c r="O201" s="224" t="s">
        <v>16320</v>
      </c>
      <c r="P201" s="185"/>
      <c r="Q201" s="225" t="s">
        <v>15808</v>
      </c>
      <c r="R201" s="182" t="str">
        <f ca="1">IF(ISERROR($V201),"",OFFSET('Smelter Look-up'!$C$4,$V201-4,0)&amp;"")</f>
        <v>Resind Industria e Comercio Ltda.</v>
      </c>
      <c r="S201" s="181" t="str">
        <f t="shared" ca="1" si="30"/>
        <v>BR</v>
      </c>
      <c r="T201" s="181" t="str">
        <f ca="1">IF(B201="","",IF(ISERROR(MATCH($J201,SorP!$B$1:$B$6279,0)),"",INDIRECT("'SorP'!$A$"&amp;MATCH($S201&amp;$J201,SorP!C:C,0))))</f>
        <v>BR-MG</v>
      </c>
      <c r="U201" s="201"/>
      <c r="V201" s="226">
        <f>IF(C201="",NA(),IF(OR(C201="Smelter not listed",C201="Smelter not yet identified"),MATCH($B201&amp;$D201,'Smelter Look-up'!$J:$J,0),MATCH($B201&amp;$C201,'Smelter Look-up'!$J:$J,0)))</f>
        <v>363</v>
      </c>
      <c r="X201" s="227">
        <f t="shared" si="31"/>
        <v>0</v>
      </c>
      <c r="AB201" s="228" t="str">
        <f t="shared" si="32"/>
        <v>TantalumResind Industria e Comercio Ltda.</v>
      </c>
    </row>
    <row r="202" spans="1:28" s="227" customFormat="1" ht="409.5">
      <c r="A202" s="181"/>
      <c r="B202" s="182" t="s">
        <v>1127</v>
      </c>
      <c r="C202" s="186" t="s">
        <v>1406</v>
      </c>
      <c r="D202" s="230" t="s">
        <v>1406</v>
      </c>
      <c r="E202" s="182" t="s">
        <v>1104</v>
      </c>
      <c r="F202" s="182" t="str">
        <f ca="1">IF(ISERROR($V202),"",OFFSET('Smelter Look-up'!$E$4,$V202-4,0))</f>
        <v>CID002558</v>
      </c>
      <c r="G202" s="182" t="str">
        <f ca="1">IF(C202=$X$4,IF(ISERROR($V202),"Enter smelter details","RMI"),IF(ISERROR($V202),"",OFFSET('Smelter Look-up'!$F$4,$V202-4,0)))</f>
        <v>RMI</v>
      </c>
      <c r="H202" s="183" t="s">
        <v>16321</v>
      </c>
      <c r="I202" s="184" t="s">
        <v>1755</v>
      </c>
      <c r="J202" s="184" t="s">
        <v>1554</v>
      </c>
      <c r="K202" s="224"/>
      <c r="L202" s="224"/>
      <c r="M202" s="224"/>
      <c r="N202" s="224" t="s">
        <v>16322</v>
      </c>
      <c r="O202" s="224" t="s">
        <v>16323</v>
      </c>
      <c r="P202" s="185"/>
      <c r="Q202" s="225" t="s">
        <v>15808</v>
      </c>
      <c r="R202" s="182" t="str">
        <f ca="1">IF(ISERROR($V202),"",OFFSET('Smelter Look-up'!$C$4,$V202-4,0)&amp;"")</f>
        <v>Global Advanced Metals Aizu</v>
      </c>
      <c r="S202" s="181" t="str">
        <f t="shared" ca="1" si="30"/>
        <v>JP</v>
      </c>
      <c r="T202" s="181" t="str">
        <f ca="1">IF(B202="","",IF(ISERROR(MATCH($J202,SorP!$B$1:$B$6279,0)),"",INDIRECT("'SorP'!$A$"&amp;MATCH($S202&amp;$J202,SorP!C:C,0))))</f>
        <v>JP-07</v>
      </c>
      <c r="U202" s="201"/>
      <c r="V202" s="226">
        <f>IF(C202="",NA(),IF(OR(C202="Smelter not listed",C202="Smelter not yet identified"),MATCH($B202&amp;$D202,'Smelter Look-up'!$J:$J,0),MATCH($B202&amp;$C202,'Smelter Look-up'!$J:$J,0)))</f>
        <v>330</v>
      </c>
      <c r="X202" s="227">
        <f t="shared" si="31"/>
        <v>0</v>
      </c>
      <c r="AB202" s="228" t="str">
        <f t="shared" si="32"/>
        <v>TantalumGlobal Advanced Metals Aizu</v>
      </c>
    </row>
    <row r="203" spans="1:28" s="227" customFormat="1" ht="409.5">
      <c r="A203" s="181"/>
      <c r="B203" s="182" t="s">
        <v>1127</v>
      </c>
      <c r="C203" s="186" t="s">
        <v>1408</v>
      </c>
      <c r="D203" s="230" t="s">
        <v>1408</v>
      </c>
      <c r="E203" s="182" t="s">
        <v>2432</v>
      </c>
      <c r="F203" s="182" t="str">
        <f ca="1">IF(ISERROR($V203),"",OFFSET('Smelter Look-up'!$E$4,$V203-4,0))</f>
        <v>CID002557</v>
      </c>
      <c r="G203" s="182" t="str">
        <f ca="1">IF(C203=$X$4,IF(ISERROR($V203),"Enter smelter details","RMI"),IF(ISERROR($V203),"",OFFSET('Smelter Look-up'!$F$4,$V203-4,0)))</f>
        <v>RMI</v>
      </c>
      <c r="H203" s="183" t="s">
        <v>16324</v>
      </c>
      <c r="I203" s="184" t="s">
        <v>1754</v>
      </c>
      <c r="J203" s="184" t="s">
        <v>1737</v>
      </c>
      <c r="K203" s="224"/>
      <c r="L203" s="224"/>
      <c r="M203" s="224"/>
      <c r="N203" s="224" t="s">
        <v>16325</v>
      </c>
      <c r="O203" s="224" t="s">
        <v>16326</v>
      </c>
      <c r="P203" s="185"/>
      <c r="Q203" s="225" t="s">
        <v>15808</v>
      </c>
      <c r="R203" s="182" t="str">
        <f ca="1">IF(ISERROR($V203),"",OFFSET('Smelter Look-up'!$C$4,$V203-4,0)&amp;"")</f>
        <v>Global Advanced Metals Boyertown</v>
      </c>
      <c r="S203" s="181" t="str">
        <f t="shared" ca="1" si="30"/>
        <v>US</v>
      </c>
      <c r="T203" s="181" t="str">
        <f ca="1">IF(B203="","",IF(ISERROR(MATCH($J203,SorP!$B$1:$B$6279,0)),"",INDIRECT("'SorP'!$A$"&amp;MATCH($S203&amp;$J203,SorP!C:C,0))))</f>
        <v>US-PA</v>
      </c>
      <c r="U203" s="201"/>
      <c r="V203" s="226">
        <f>IF(C203="",NA(),IF(OR(C203="Smelter not listed",C203="Smelter not yet identified"),MATCH($B203&amp;$D203,'Smelter Look-up'!$J:$J,0),MATCH($B203&amp;$C203,'Smelter Look-up'!$J:$J,0)))</f>
        <v>331</v>
      </c>
      <c r="X203" s="227">
        <f t="shared" si="31"/>
        <v>0</v>
      </c>
      <c r="AB203" s="228" t="str">
        <f t="shared" si="32"/>
        <v>TantalumGlobal Advanced Metals Boyertown</v>
      </c>
    </row>
    <row r="204" spans="1:28" s="227" customFormat="1" ht="409.5">
      <c r="A204" s="181"/>
      <c r="B204" s="182" t="s">
        <v>1127</v>
      </c>
      <c r="C204" s="186" t="s">
        <v>15082</v>
      </c>
      <c r="D204" s="230" t="s">
        <v>15082</v>
      </c>
      <c r="E204" s="182" t="s">
        <v>1097</v>
      </c>
      <c r="F204" s="182" t="str">
        <f ca="1">IF(ISERROR($V204),"",OFFSET('Smelter Look-up'!$E$4,$V204-4,0))</f>
        <v>CID002550</v>
      </c>
      <c r="G204" s="182" t="str">
        <f ca="1">IF(C204=$X$4,IF(ISERROR($V204),"Enter smelter details","RMI"),IF(ISERROR($V204),"",OFFSET('Smelter Look-up'!$F$4,$V204-4,0)))</f>
        <v>RMI</v>
      </c>
      <c r="H204" s="183" t="s">
        <v>16327</v>
      </c>
      <c r="I204" s="184" t="s">
        <v>1750</v>
      </c>
      <c r="J204" s="184" t="s">
        <v>1543</v>
      </c>
      <c r="K204" s="224"/>
      <c r="L204" s="224"/>
      <c r="M204" s="224"/>
      <c r="N204" s="224" t="s">
        <v>16328</v>
      </c>
      <c r="O204" s="224" t="s">
        <v>16329</v>
      </c>
      <c r="P204" s="185"/>
      <c r="Q204" s="225" t="s">
        <v>15808</v>
      </c>
      <c r="R204" s="182" t="str">
        <f ca="1">IF(ISERROR($V204),"",OFFSET('Smelter Look-up'!$C$4,$V204-4,0)&amp;"")</f>
        <v>TANIOBIS Smelting GmbH &amp; Co. KG</v>
      </c>
      <c r="S204" s="181" t="str">
        <f t="shared" ca="1" si="30"/>
        <v>DE</v>
      </c>
      <c r="T204" s="181" t="str">
        <f ca="1">IF(B204="","",IF(ISERROR(MATCH($J204,SorP!$B$1:$B$6279,0)),"",INDIRECT("'SorP'!$A$"&amp;MATCH($S204&amp;$J204,SorP!C:C,0))))</f>
        <v>DE-BW</v>
      </c>
      <c r="U204" s="201"/>
      <c r="V204" s="226">
        <f>IF(C204="",NA(),IF(OR(C204="Smelter not listed",C204="Smelter not yet identified"),MATCH($B204&amp;$D204,'Smelter Look-up'!$J:$J,0),MATCH($B204&amp;$C204,'Smelter Look-up'!$J:$J,0)))</f>
        <v>376</v>
      </c>
      <c r="X204" s="227">
        <f t="shared" si="31"/>
        <v>0</v>
      </c>
      <c r="AB204" s="228" t="str">
        <f t="shared" si="32"/>
        <v>TantalumTANIOBIS Smelting GmbH &amp; Co. KG</v>
      </c>
    </row>
    <row r="205" spans="1:28" s="227" customFormat="1" ht="409.5">
      <c r="A205" s="181"/>
      <c r="B205" s="182" t="s">
        <v>1127</v>
      </c>
      <c r="C205" s="186" t="s">
        <v>15081</v>
      </c>
      <c r="D205" s="230" t="s">
        <v>15081</v>
      </c>
      <c r="E205" s="182" t="s">
        <v>1104</v>
      </c>
      <c r="F205" s="182" t="str">
        <f ca="1">IF(ISERROR($V205),"",OFFSET('Smelter Look-up'!$E$4,$V205-4,0))</f>
        <v>CID002549</v>
      </c>
      <c r="G205" s="182" t="str">
        <f ca="1">IF(C205=$X$4,IF(ISERROR($V205),"Enter smelter details","RMI"),IF(ISERROR($V205),"",OFFSET('Smelter Look-up'!$F$4,$V205-4,0)))</f>
        <v>RMI</v>
      </c>
      <c r="H205" s="183" t="s">
        <v>16330</v>
      </c>
      <c r="I205" s="184" t="s">
        <v>1752</v>
      </c>
      <c r="J205" s="184" t="s">
        <v>1753</v>
      </c>
      <c r="K205" s="224"/>
      <c r="L205" s="224"/>
      <c r="M205" s="224"/>
      <c r="N205" s="224" t="s">
        <v>16331</v>
      </c>
      <c r="O205" s="224" t="s">
        <v>16332</v>
      </c>
      <c r="P205" s="185"/>
      <c r="Q205" s="225" t="s">
        <v>15808</v>
      </c>
      <c r="R205" s="182" t="str">
        <f ca="1">IF(ISERROR($V205),"",OFFSET('Smelter Look-up'!$C$4,$V205-4,0)&amp;"")</f>
        <v>TANIOBIS Japan Co., Ltd.</v>
      </c>
      <c r="S205" s="181" t="str">
        <f t="shared" ca="1" si="30"/>
        <v>JP</v>
      </c>
      <c r="T205" s="181" t="str">
        <f ca="1">IF(B205="","",IF(ISERROR(MATCH($J205,SorP!$B$1:$B$6279,0)),"",INDIRECT("'SorP'!$A$"&amp;MATCH($S205&amp;$J205,SorP!C:C,0))))</f>
        <v>JP-08</v>
      </c>
      <c r="U205" s="201"/>
      <c r="V205" s="226">
        <f>IF(C205="",NA(),IF(OR(C205="Smelter not listed",C205="Smelter not yet identified"),MATCH($B205&amp;$D205,'Smelter Look-up'!$J:$J,0),MATCH($B205&amp;$C205,'Smelter Look-up'!$J:$J,0)))</f>
        <v>375</v>
      </c>
      <c r="X205" s="227">
        <f t="shared" si="31"/>
        <v>0</v>
      </c>
      <c r="AB205" s="228" t="str">
        <f t="shared" si="32"/>
        <v>TantalumTANIOBIS Japan Co., Ltd.</v>
      </c>
    </row>
    <row r="206" spans="1:28" s="227" customFormat="1" ht="409.5">
      <c r="A206" s="181"/>
      <c r="B206" s="182" t="s">
        <v>1127</v>
      </c>
      <c r="C206" s="186" t="s">
        <v>15530</v>
      </c>
      <c r="D206" s="230" t="s">
        <v>15530</v>
      </c>
      <c r="E206" s="182" t="s">
        <v>2432</v>
      </c>
      <c r="F206" s="182" t="str">
        <f ca="1">IF(ISERROR($V206),"",OFFSET('Smelter Look-up'!$E$4,$V206-4,0))</f>
        <v>CID002548</v>
      </c>
      <c r="G206" s="182" t="str">
        <f ca="1">IF(C206=$X$4,IF(ISERROR($V206),"Enter smelter details","RMI"),IF(ISERROR($V206),"",OFFSET('Smelter Look-up'!$F$4,$V206-4,0)))</f>
        <v>RMI</v>
      </c>
      <c r="H206" s="183" t="s">
        <v>16333</v>
      </c>
      <c r="I206" s="184" t="s">
        <v>1751</v>
      </c>
      <c r="J206" s="184" t="s">
        <v>1625</v>
      </c>
      <c r="K206" s="224"/>
      <c r="L206" s="224"/>
      <c r="M206" s="224"/>
      <c r="N206" s="224" t="s">
        <v>16334</v>
      </c>
      <c r="O206" s="224" t="s">
        <v>16335</v>
      </c>
      <c r="P206" s="185"/>
      <c r="Q206" s="225" t="s">
        <v>15808</v>
      </c>
      <c r="R206" s="182" t="str">
        <f ca="1">IF(ISERROR($V206),"",OFFSET('Smelter Look-up'!$C$4,$V206-4,0)&amp;"")</f>
        <v>Materion Newton Inc.</v>
      </c>
      <c r="S206" s="181" t="str">
        <f t="shared" ca="1" si="30"/>
        <v>US</v>
      </c>
      <c r="T206" s="181" t="str">
        <f ca="1">IF(B206="","",IF(ISERROR(MATCH($J206,SorP!$B$1:$B$6279,0)),"",INDIRECT("'SorP'!$A$"&amp;MATCH($S206&amp;$J206,SorP!C:C,0))))</f>
        <v>US-MA</v>
      </c>
      <c r="U206" s="201"/>
      <c r="V206" s="226">
        <f>IF(C206="",NA(),IF(OR(C206="Smelter not listed",C206="Smelter not yet identified"),MATCH($B206&amp;$D206,'Smelter Look-up'!$J:$J,0),MATCH($B206&amp;$C206,'Smelter Look-up'!$J:$J,0)))</f>
        <v>348</v>
      </c>
      <c r="X206" s="227">
        <f t="shared" si="31"/>
        <v>0</v>
      </c>
      <c r="AB206" s="228" t="str">
        <f t="shared" si="32"/>
        <v>TantalumMaterion Newton Inc.</v>
      </c>
    </row>
    <row r="207" spans="1:28" s="227" customFormat="1" ht="409.5">
      <c r="A207" s="181"/>
      <c r="B207" s="182" t="s">
        <v>1127</v>
      </c>
      <c r="C207" s="186" t="s">
        <v>15083</v>
      </c>
      <c r="D207" s="230" t="s">
        <v>15083</v>
      </c>
      <c r="E207" s="182" t="s">
        <v>1097</v>
      </c>
      <c r="F207" s="182" t="str">
        <f ca="1">IF(ISERROR($V207),"",OFFSET('Smelter Look-up'!$E$4,$V207-4,0))</f>
        <v>CID002545</v>
      </c>
      <c r="G207" s="182" t="str">
        <f ca="1">IF(C207=$X$4,IF(ISERROR($V207),"Enter smelter details","RMI"),IF(ISERROR($V207),"",OFFSET('Smelter Look-up'!$F$4,$V207-4,0)))</f>
        <v>RMI</v>
      </c>
      <c r="H207" s="183" t="s">
        <v>16336</v>
      </c>
      <c r="I207" s="184" t="s">
        <v>1749</v>
      </c>
      <c r="J207" s="184" t="s">
        <v>4246</v>
      </c>
      <c r="K207" s="224"/>
      <c r="L207" s="224"/>
      <c r="M207" s="224"/>
      <c r="N207" s="224" t="s">
        <v>16337</v>
      </c>
      <c r="O207" s="224" t="s">
        <v>16338</v>
      </c>
      <c r="P207" s="185"/>
      <c r="Q207" s="225" t="s">
        <v>15808</v>
      </c>
      <c r="R207" s="182" t="str">
        <f ca="1">IF(ISERROR($V207),"",OFFSET('Smelter Look-up'!$C$4,$V207-4,0)&amp;"")</f>
        <v>TANIOBIS GmbH</v>
      </c>
      <c r="S207" s="181" t="str">
        <f t="shared" ca="1" si="30"/>
        <v>DE</v>
      </c>
      <c r="T207" s="181" t="str">
        <f ca="1">IF(B207="","",IF(ISERROR(MATCH($J207,SorP!$B$1:$B$6279,0)),"",INDIRECT("'SorP'!$A$"&amp;MATCH($S207&amp;$J207,SorP!C:C,0))))</f>
        <v>DE-NI</v>
      </c>
      <c r="U207" s="201"/>
      <c r="V207" s="226">
        <f>IF(C207="",NA(),IF(OR(C207="Smelter not listed",C207="Smelter not yet identified"),MATCH($B207&amp;$D207,'Smelter Look-up'!$J:$J,0),MATCH($B207&amp;$C207,'Smelter Look-up'!$J:$J,0)))</f>
        <v>374</v>
      </c>
      <c r="X207" s="227">
        <f t="shared" si="31"/>
        <v>0</v>
      </c>
      <c r="AB207" s="228" t="str">
        <f t="shared" si="32"/>
        <v>TantalumTANIOBIS GmbH</v>
      </c>
    </row>
    <row r="208" spans="1:28" s="227" customFormat="1" ht="409.5">
      <c r="A208" s="181"/>
      <c r="B208" s="182" t="s">
        <v>1127</v>
      </c>
      <c r="C208" s="186" t="s">
        <v>15080</v>
      </c>
      <c r="D208" s="230" t="s">
        <v>15080</v>
      </c>
      <c r="E208" s="182" t="s">
        <v>884</v>
      </c>
      <c r="F208" s="182" t="str">
        <f ca="1">IF(ISERROR($V208),"",OFFSET('Smelter Look-up'!$E$4,$V208-4,0))</f>
        <v>CID002544</v>
      </c>
      <c r="G208" s="182" t="str">
        <f ca="1">IF(C208=$X$4,IF(ISERROR($V208),"Enter smelter details","RMI"),IF(ISERROR($V208),"",OFFSET('Smelter Look-up'!$F$4,$V208-4,0)))</f>
        <v>RMI</v>
      </c>
      <c r="H208" s="183" t="s">
        <v>16339</v>
      </c>
      <c r="I208" s="184" t="s">
        <v>1747</v>
      </c>
      <c r="J208" s="184" t="s">
        <v>1748</v>
      </c>
      <c r="K208" s="224"/>
      <c r="L208" s="224"/>
      <c r="M208" s="224"/>
      <c r="N208" s="224" t="s">
        <v>16340</v>
      </c>
      <c r="O208" s="224" t="s">
        <v>16341</v>
      </c>
      <c r="P208" s="185"/>
      <c r="Q208" s="225" t="s">
        <v>15808</v>
      </c>
      <c r="R208" s="182" t="str">
        <f ca="1">IF(ISERROR($V208),"",OFFSET('Smelter Look-up'!$C$4,$V208-4,0)&amp;"")</f>
        <v>TANIOBIS Co., Ltd.</v>
      </c>
      <c r="S208" s="181" t="str">
        <f t="shared" ca="1" si="30"/>
        <v>TH</v>
      </c>
      <c r="T208" s="181" t="str">
        <f ca="1">IF(B208="","",IF(ISERROR(MATCH($J208,SorP!$B$1:$B$6279,0)),"",INDIRECT("'SorP'!$A$"&amp;MATCH($S208&amp;$J208,SorP!C:C,0))))</f>
        <v>TH-21</v>
      </c>
      <c r="U208" s="201"/>
      <c r="V208" s="226">
        <f>IF(C208="",NA(),IF(OR(C208="Smelter not listed",C208="Smelter not yet identified"),MATCH($B208&amp;$D208,'Smelter Look-up'!$J:$J,0),MATCH($B208&amp;$C208,'Smelter Look-up'!$J:$J,0)))</f>
        <v>373</v>
      </c>
      <c r="X208" s="227">
        <f t="shared" si="31"/>
        <v>0</v>
      </c>
      <c r="AB208" s="228" t="str">
        <f t="shared" si="32"/>
        <v>TantalumTANIOBIS Co., Ltd.</v>
      </c>
    </row>
    <row r="209" spans="1:28" s="227" customFormat="1" ht="409.5">
      <c r="A209" s="181"/>
      <c r="B209" s="182" t="s">
        <v>1127</v>
      </c>
      <c r="C209" s="186" t="s">
        <v>15084</v>
      </c>
      <c r="D209" s="230" t="s">
        <v>15084</v>
      </c>
      <c r="E209" s="182" t="s">
        <v>1109</v>
      </c>
      <c r="F209" s="182" t="str">
        <f ca="1">IF(ISERROR($V209),"",OFFSET('Smelter Look-up'!$E$4,$V209-4,0))</f>
        <v>CID002539</v>
      </c>
      <c r="G209" s="182" t="str">
        <f ca="1">IF(C209=$X$4,IF(ISERROR($V209),"Enter smelter details","RMI"),IF(ISERROR($V209),"",OFFSET('Smelter Look-up'!$F$4,$V209-4,0)))</f>
        <v>RMI</v>
      </c>
      <c r="H209" s="183" t="s">
        <v>16342</v>
      </c>
      <c r="I209" s="184" t="s">
        <v>1745</v>
      </c>
      <c r="J209" s="184" t="s">
        <v>1746</v>
      </c>
      <c r="K209" s="224"/>
      <c r="L209" s="224"/>
      <c r="M209" s="224"/>
      <c r="N209" s="224" t="s">
        <v>16343</v>
      </c>
      <c r="O209" s="224" t="s">
        <v>16344</v>
      </c>
      <c r="P209" s="185"/>
      <c r="Q209" s="225" t="s">
        <v>15808</v>
      </c>
      <c r="R209" s="182" t="str">
        <f ca="1">IF(ISERROR($V209),"",OFFSET('Smelter Look-up'!$C$4,$V209-4,0)&amp;"")</f>
        <v>KEMET de Mexico</v>
      </c>
      <c r="S209" s="181" t="str">
        <f t="shared" ca="1" si="30"/>
        <v>MX</v>
      </c>
      <c r="T209" s="181" t="str">
        <f ca="1">IF(B209="","",IF(ISERROR(MATCH($J209,SorP!$B$1:$B$6279,0)),"",INDIRECT("'SorP'!$A$"&amp;MATCH($S209&amp;$J209,SorP!C:C,0))))</f>
        <v>MX-TAM</v>
      </c>
      <c r="U209" s="201"/>
      <c r="V209" s="226">
        <f>IF(C209="",NA(),IF(OR(C209="Smelter not listed",C209="Smelter not yet identified"),MATCH($B209&amp;$D209,'Smelter Look-up'!$J:$J,0),MATCH($B209&amp;$C209,'Smelter Look-up'!$J:$J,0)))</f>
        <v>346</v>
      </c>
      <c r="X209" s="227">
        <f t="shared" si="31"/>
        <v>0</v>
      </c>
      <c r="AB209" s="228" t="str">
        <f t="shared" si="32"/>
        <v>TantalumKEMET de Mexico</v>
      </c>
    </row>
    <row r="210" spans="1:28" s="227" customFormat="1" ht="409.5">
      <c r="A210" s="181"/>
      <c r="B210" s="182" t="s">
        <v>1127</v>
      </c>
      <c r="C210" s="186" t="s">
        <v>2172</v>
      </c>
      <c r="D210" s="230" t="s">
        <v>2172</v>
      </c>
      <c r="E210" s="182" t="s">
        <v>1096</v>
      </c>
      <c r="F210" s="182" t="str">
        <f ca="1">IF(ISERROR($V210),"",OFFSET('Smelter Look-up'!$E$4,$V210-4,0))</f>
        <v>CID002512</v>
      </c>
      <c r="G210" s="182" t="str">
        <f ca="1">IF(C210=$X$4,IF(ISERROR($V210),"Enter smelter details","RMI"),IF(ISERROR($V210),"",OFFSET('Smelter Look-up'!$F$4,$V210-4,0)))</f>
        <v>RMI</v>
      </c>
      <c r="H210" s="183" t="s">
        <v>16345</v>
      </c>
      <c r="I210" s="184" t="s">
        <v>1744</v>
      </c>
      <c r="J210" s="184" t="s">
        <v>13619</v>
      </c>
      <c r="K210" s="224"/>
      <c r="L210" s="224"/>
      <c r="M210" s="224"/>
      <c r="N210" s="224" t="s">
        <v>16346</v>
      </c>
      <c r="O210" s="224" t="s">
        <v>16347</v>
      </c>
      <c r="P210" s="185"/>
      <c r="Q210" s="225" t="s">
        <v>15808</v>
      </c>
      <c r="R210" s="182" t="str">
        <f ca="1">IF(ISERROR($V210),"",OFFSET('Smelter Look-up'!$C$4,$V210-4,0)&amp;"")</f>
        <v>Jiangxi Dinghai Tantalum &amp; Niobium Co., Ltd.</v>
      </c>
      <c r="S210" s="181" t="str">
        <f t="shared" ca="1" si="30"/>
        <v>CN</v>
      </c>
      <c r="T210" s="181" t="str">
        <f ca="1">IF(B210="","",IF(ISERROR(MATCH($J210,SorP!$B$1:$B$6279,0)),"",INDIRECT("'SorP'!$A$"&amp;MATCH($S210&amp;$J210,SorP!C:C,0))))</f>
        <v>CN-JX</v>
      </c>
      <c r="U210" s="201"/>
      <c r="V210" s="226">
        <f>IF(C210="",NA(),IF(OR(C210="Smelter not listed",C210="Smelter not yet identified"),MATCH($B210&amp;$D210,'Smelter Look-up'!$J:$J,0),MATCH($B210&amp;$C210,'Smelter Look-up'!$J:$J,0)))</f>
        <v>339</v>
      </c>
      <c r="X210" s="227">
        <f t="shared" si="31"/>
        <v>0</v>
      </c>
      <c r="AB210" s="228" t="str">
        <f t="shared" si="32"/>
        <v>TantalumJiangxi Dinghai Tantalum &amp; Niobium Co., Ltd.</v>
      </c>
    </row>
    <row r="211" spans="1:28" s="227" customFormat="1" ht="409.5">
      <c r="A211" s="181"/>
      <c r="B211" s="182" t="s">
        <v>1127</v>
      </c>
      <c r="C211" s="186" t="s">
        <v>2170</v>
      </c>
      <c r="D211" s="230" t="s">
        <v>2170</v>
      </c>
      <c r="E211" s="182" t="s">
        <v>1096</v>
      </c>
      <c r="F211" s="182" t="str">
        <f ca="1">IF(ISERROR($V211),"",OFFSET('Smelter Look-up'!$E$4,$V211-4,0))</f>
        <v>CID002508</v>
      </c>
      <c r="G211" s="182" t="str">
        <f ca="1">IF(C211=$X$4,IF(ISERROR($V211),"Enter smelter details","RMI"),IF(ISERROR($V211),"",OFFSET('Smelter Look-up'!$F$4,$V211-4,0)))</f>
        <v>RMI</v>
      </c>
      <c r="H211" s="183" t="s">
        <v>16348</v>
      </c>
      <c r="I211" s="184" t="s">
        <v>1743</v>
      </c>
      <c r="J211" s="184" t="s">
        <v>13624</v>
      </c>
      <c r="K211" s="224"/>
      <c r="L211" s="224"/>
      <c r="M211" s="224"/>
      <c r="N211" s="224" t="s">
        <v>16349</v>
      </c>
      <c r="O211" s="224" t="s">
        <v>16350</v>
      </c>
      <c r="P211" s="185"/>
      <c r="Q211" s="225" t="s">
        <v>15808</v>
      </c>
      <c r="R211" s="182" t="str">
        <f ca="1">IF(ISERROR($V211),"",OFFSET('Smelter Look-up'!$C$4,$V211-4,0)&amp;"")</f>
        <v>XinXing HaoRong Electronic Material Co., Ltd.</v>
      </c>
      <c r="S211" s="181" t="str">
        <f t="shared" ca="1" si="30"/>
        <v>CN</v>
      </c>
      <c r="T211" s="181" t="str">
        <f ca="1">IF(B211="","",IF(ISERROR(MATCH($J211,SorP!$B$1:$B$6279,0)),"",INDIRECT("'SorP'!$A$"&amp;MATCH($S211&amp;$J211,SorP!C:C,0))))</f>
        <v>CN-GD</v>
      </c>
      <c r="U211" s="201"/>
      <c r="V211" s="226">
        <f>IF(C211="",NA(),IF(OR(C211="Smelter not listed",C211="Smelter not yet identified"),MATCH($B211&amp;$D211,'Smelter Look-up'!$J:$J,0),MATCH($B211&amp;$C211,'Smelter Look-up'!$J:$J,0)))</f>
        <v>381</v>
      </c>
      <c r="X211" s="227">
        <f t="shared" si="31"/>
        <v>0</v>
      </c>
      <c r="AB211" s="228" t="str">
        <f t="shared" si="32"/>
        <v>TantalumXinXing HaoRong Electronic Material Co., Ltd.</v>
      </c>
    </row>
    <row r="212" spans="1:28" s="227" customFormat="1" ht="409.5">
      <c r="A212" s="181"/>
      <c r="B212" s="182" t="s">
        <v>1127</v>
      </c>
      <c r="C212" s="186" t="s">
        <v>2169</v>
      </c>
      <c r="D212" s="230" t="s">
        <v>2169</v>
      </c>
      <c r="E212" s="182" t="s">
        <v>1096</v>
      </c>
      <c r="F212" s="182" t="str">
        <f ca="1">IF(ISERROR($V212),"",OFFSET('Smelter Look-up'!$E$4,$V212-4,0))</f>
        <v>CID002506</v>
      </c>
      <c r="G212" s="182" t="str">
        <f ca="1">IF(C212=$X$4,IF(ISERROR($V212),"Enter smelter details","RMI"),IF(ISERROR($V212),"",OFFSET('Smelter Look-up'!$F$4,$V212-4,0)))</f>
        <v>RMI</v>
      </c>
      <c r="H212" s="183" t="s">
        <v>16351</v>
      </c>
      <c r="I212" s="184" t="s">
        <v>1720</v>
      </c>
      <c r="J212" s="184" t="s">
        <v>13619</v>
      </c>
      <c r="K212" s="224"/>
      <c r="L212" s="224"/>
      <c r="M212" s="224"/>
      <c r="N212" s="224" t="s">
        <v>16352</v>
      </c>
      <c r="O212" s="224" t="s">
        <v>16353</v>
      </c>
      <c r="P212" s="185"/>
      <c r="Q212" s="225" t="s">
        <v>15808</v>
      </c>
      <c r="R212" s="182" t="str">
        <f ca="1">IF(ISERROR($V212),"",OFFSET('Smelter Look-up'!$C$4,$V212-4,0)&amp;"")</f>
        <v>Jiujiang Zhongao Tantalum &amp; Niobium Co., Ltd.</v>
      </c>
      <c r="S212" s="181" t="str">
        <f t="shared" ca="1" si="30"/>
        <v>CN</v>
      </c>
      <c r="T212" s="181" t="str">
        <f ca="1">IF(B212="","",IF(ISERROR(MATCH($J212,SorP!$B$1:$B$6279,0)),"",INDIRECT("'SorP'!$A$"&amp;MATCH($S212&amp;$J212,SorP!C:C,0))))</f>
        <v>CN-JX</v>
      </c>
      <c r="U212" s="201"/>
      <c r="V212" s="226">
        <f>IF(C212="",NA(),IF(OR(C212="Smelter not listed",C212="Smelter not yet identified"),MATCH($B212&amp;$D212,'Smelter Look-up'!$J:$J,0),MATCH($B212&amp;$C212,'Smelter Look-up'!$J:$J,0)))</f>
        <v>344</v>
      </c>
      <c r="X212" s="227">
        <f t="shared" si="31"/>
        <v>0</v>
      </c>
      <c r="AB212" s="228" t="str">
        <f t="shared" si="32"/>
        <v>TantalumJiujiang Zhongao Tantalum &amp; Niobium Co., Ltd.</v>
      </c>
    </row>
    <row r="213" spans="1:28" s="227" customFormat="1" ht="409.5">
      <c r="A213" s="181"/>
      <c r="B213" s="182" t="s">
        <v>1127</v>
      </c>
      <c r="C213" s="186" t="s">
        <v>2168</v>
      </c>
      <c r="D213" s="230" t="s">
        <v>2168</v>
      </c>
      <c r="E213" s="182" t="s">
        <v>1096</v>
      </c>
      <c r="F213" s="182" t="str">
        <f ca="1">IF(ISERROR($V213),"",OFFSET('Smelter Look-up'!$E$4,$V213-4,0))</f>
        <v>CID002505</v>
      </c>
      <c r="G213" s="182" t="str">
        <f ca="1">IF(C213=$X$4,IF(ISERROR($V213),"Enter smelter details","RMI"),IF(ISERROR($V213),"",OFFSET('Smelter Look-up'!$F$4,$V213-4,0)))</f>
        <v>RMI</v>
      </c>
      <c r="H213" s="183" t="s">
        <v>16354</v>
      </c>
      <c r="I213" s="184" t="s">
        <v>1732</v>
      </c>
      <c r="J213" s="184" t="s">
        <v>13623</v>
      </c>
      <c r="K213" s="224"/>
      <c r="L213" s="224"/>
      <c r="M213" s="224"/>
      <c r="N213" s="224" t="s">
        <v>16355</v>
      </c>
      <c r="O213" s="224" t="s">
        <v>16356</v>
      </c>
      <c r="P213" s="185"/>
      <c r="Q213" s="225" t="s">
        <v>15808</v>
      </c>
      <c r="R213" s="182" t="str">
        <f ca="1">IF(ISERROR($V213),"",OFFSET('Smelter Look-up'!$C$4,$V213-4,0)&amp;"")</f>
        <v>FIR Metals &amp; Resource Ltd.</v>
      </c>
      <c r="S213" s="181" t="str">
        <f t="shared" ca="1" si="30"/>
        <v>CN</v>
      </c>
      <c r="T213" s="181" t="str">
        <f ca="1">IF(B213="","",IF(ISERROR(MATCH($J213,SorP!$B$1:$B$6279,0)),"",INDIRECT("'SorP'!$A$"&amp;MATCH($S213&amp;$J213,SorP!C:C,0))))</f>
        <v>CN-HN</v>
      </c>
      <c r="U213" s="201"/>
      <c r="V213" s="226">
        <f>IF(C213="",NA(),IF(OR(C213="Smelter not listed",C213="Smelter not yet identified"),MATCH($B213&amp;$D213,'Smelter Look-up'!$J:$J,0),MATCH($B213&amp;$C213,'Smelter Look-up'!$J:$J,0)))</f>
        <v>329</v>
      </c>
      <c r="X213" s="227">
        <f t="shared" si="31"/>
        <v>0</v>
      </c>
      <c r="AB213" s="228" t="str">
        <f t="shared" si="32"/>
        <v>TantalumFIR Metals &amp; Resource Ltd.</v>
      </c>
    </row>
    <row r="214" spans="1:28" s="227" customFormat="1" ht="409.5">
      <c r="A214" s="181"/>
      <c r="B214" s="182" t="s">
        <v>1127</v>
      </c>
      <c r="C214" s="186" t="s">
        <v>1390</v>
      </c>
      <c r="D214" s="230" t="s">
        <v>1390</v>
      </c>
      <c r="E214" s="182" t="s">
        <v>2432</v>
      </c>
      <c r="F214" s="182" t="str">
        <f ca="1">IF(ISERROR($V214),"",OFFSET('Smelter Look-up'!$E$4,$V214-4,0))</f>
        <v>CID002504</v>
      </c>
      <c r="G214" s="182" t="str">
        <f ca="1">IF(C214=$X$4,IF(ISERROR($V214),"Enter smelter details","RMI"),IF(ISERROR($V214),"",OFFSET('Smelter Look-up'!$F$4,$V214-4,0)))</f>
        <v>RMI</v>
      </c>
      <c r="H214" s="183" t="s">
        <v>16357</v>
      </c>
      <c r="I214" s="184" t="s">
        <v>1741</v>
      </c>
      <c r="J214" s="184" t="s">
        <v>1742</v>
      </c>
      <c r="K214" s="224"/>
      <c r="L214" s="224"/>
      <c r="M214" s="224"/>
      <c r="N214" s="224" t="s">
        <v>16358</v>
      </c>
      <c r="O214" s="224" t="s">
        <v>16359</v>
      </c>
      <c r="P214" s="185"/>
      <c r="Q214" s="225" t="s">
        <v>15808</v>
      </c>
      <c r="R214" s="182" t="str">
        <f ca="1">IF(ISERROR($V214),"",OFFSET('Smelter Look-up'!$C$4,$V214-4,0)&amp;"")</f>
        <v>D Block Metals, LLC</v>
      </c>
      <c r="S214" s="181" t="str">
        <f t="shared" ca="1" si="30"/>
        <v>US</v>
      </c>
      <c r="T214" s="181" t="str">
        <f ca="1">IF(B214="","",IF(ISERROR(MATCH($J214,SorP!$B$1:$B$6279,0)),"",INDIRECT("'SorP'!$A$"&amp;MATCH($S214&amp;$J214,SorP!C:C,0))))</f>
        <v>US-NC</v>
      </c>
      <c r="U214" s="201"/>
      <c r="V214" s="226">
        <f>IF(C214="",NA(),IF(OR(C214="Smelter not listed",C214="Smelter not yet identified"),MATCH($B214&amp;$D214,'Smelter Look-up'!$J:$J,0),MATCH($B214&amp;$C214,'Smelter Look-up'!$J:$J,0)))</f>
        <v>326</v>
      </c>
      <c r="X214" s="227">
        <f t="shared" si="31"/>
        <v>0</v>
      </c>
      <c r="AB214" s="228" t="str">
        <f t="shared" si="32"/>
        <v>TantalumD Block Metals, LLC</v>
      </c>
    </row>
    <row r="215" spans="1:28" s="227" customFormat="1" ht="409.5">
      <c r="A215" s="181"/>
      <c r="B215" s="182" t="s">
        <v>1127</v>
      </c>
      <c r="C215" s="186" t="s">
        <v>3</v>
      </c>
      <c r="D215" s="230" t="s">
        <v>3</v>
      </c>
      <c r="E215" s="182" t="s">
        <v>1096</v>
      </c>
      <c r="F215" s="182" t="str">
        <f ca="1">IF(ISERROR($V215),"",OFFSET('Smelter Look-up'!$E$4,$V215-4,0))</f>
        <v>CID002492</v>
      </c>
      <c r="G215" s="182" t="str">
        <f ca="1">IF(C215=$X$4,IF(ISERROR($V215),"Enter smelter details","RMI"),IF(ISERROR($V215),"",OFFSET('Smelter Look-up'!$F$4,$V215-4,0)))</f>
        <v>RMI</v>
      </c>
      <c r="H215" s="183" t="s">
        <v>16360</v>
      </c>
      <c r="I215" s="184" t="s">
        <v>1740</v>
      </c>
      <c r="J215" s="184" t="s">
        <v>13623</v>
      </c>
      <c r="K215" s="224"/>
      <c r="L215" s="224"/>
      <c r="M215" s="224"/>
      <c r="N215" s="224" t="s">
        <v>16361</v>
      </c>
      <c r="O215" s="224" t="s">
        <v>16362</v>
      </c>
      <c r="P215" s="185"/>
      <c r="Q215" s="225" t="s">
        <v>15808</v>
      </c>
      <c r="R215" s="182" t="str">
        <f ca="1">IF(ISERROR($V215),"",OFFSET('Smelter Look-up'!$C$4,$V215-4,0)&amp;"")</f>
        <v>Hengyang King Xing Lifeng New Materials Co., Ltd.</v>
      </c>
      <c r="S215" s="181" t="str">
        <f t="shared" ca="1" si="30"/>
        <v>CN</v>
      </c>
      <c r="T215" s="181" t="str">
        <f ca="1">IF(B215="","",IF(ISERROR(MATCH($J215,SorP!$B$1:$B$6279,0)),"",INDIRECT("'SorP'!$A$"&amp;MATCH($S215&amp;$J215,SorP!C:C,0))))</f>
        <v>CN-HN</v>
      </c>
      <c r="U215" s="201"/>
      <c r="V215" s="226">
        <f>IF(C215="",NA(),IF(OR(C215="Smelter not listed",C215="Smelter not yet identified"),MATCH($B215&amp;$D215,'Smelter Look-up'!$J:$J,0),MATCH($B215&amp;$C215,'Smelter Look-up'!$J:$J,0)))</f>
        <v>338</v>
      </c>
      <c r="X215" s="227">
        <f t="shared" si="31"/>
        <v>0</v>
      </c>
      <c r="AB215" s="228" t="str">
        <f t="shared" si="32"/>
        <v>TantalumHengyang King Xing Lifeng New Materials Co., Ltd.</v>
      </c>
    </row>
    <row r="216" spans="1:28" s="227" customFormat="1" ht="409.5">
      <c r="A216" s="181"/>
      <c r="B216" s="182" t="s">
        <v>1127</v>
      </c>
      <c r="C216" s="186" t="s">
        <v>1738</v>
      </c>
      <c r="D216" s="230" t="s">
        <v>1738</v>
      </c>
      <c r="E216" s="182" t="s">
        <v>1105</v>
      </c>
      <c r="F216" s="182" t="str">
        <f ca="1">IF(ISERROR($V216),"",OFFSET('Smelter Look-up'!$E$4,$V216-4,0))</f>
        <v>CID001969</v>
      </c>
      <c r="G216" s="182" t="str">
        <f ca="1">IF(C216=$X$4,IF(ISERROR($V216),"Enter smelter details","RMI"),IF(ISERROR($V216),"",OFFSET('Smelter Look-up'!$F$4,$V216-4,0)))</f>
        <v>RMI</v>
      </c>
      <c r="H216" s="183" t="s">
        <v>16129</v>
      </c>
      <c r="I216" s="184" t="s">
        <v>1606</v>
      </c>
      <c r="J216" s="184" t="s">
        <v>7058</v>
      </c>
      <c r="K216" s="224"/>
      <c r="L216" s="224"/>
      <c r="M216" s="224"/>
      <c r="N216" s="224" t="s">
        <v>16363</v>
      </c>
      <c r="O216" s="224" t="s">
        <v>16364</v>
      </c>
      <c r="P216" s="185"/>
      <c r="Q216" s="225" t="s">
        <v>15808</v>
      </c>
      <c r="R216" s="182" t="str">
        <f ca="1">IF(ISERROR($V216),"",OFFSET('Smelter Look-up'!$C$4,$V216-4,0)&amp;"")</f>
        <v>Ulba Metallurgical Plant JSC</v>
      </c>
      <c r="S216" s="181" t="str">
        <f t="shared" ca="1" si="30"/>
        <v>KZ</v>
      </c>
      <c r="T216" s="181" t="str">
        <f ca="1">IF(B216="","",IF(ISERROR(MATCH($J216,SorP!$B$1:$B$6279,0)),"",INDIRECT("'SorP'!$A$"&amp;MATCH($S216&amp;$J216,SorP!C:C,0))))</f>
        <v>KZ-KAR</v>
      </c>
      <c r="U216" s="201"/>
      <c r="V216" s="226">
        <f>IF(C216="",NA(),IF(OR(C216="Smelter not listed",C216="Smelter not yet identified"),MATCH($B216&amp;$D216,'Smelter Look-up'!$J:$J,0),MATCH($B216&amp;$C216,'Smelter Look-up'!$J:$J,0)))</f>
        <v>379</v>
      </c>
      <c r="X216" s="227">
        <f t="shared" si="31"/>
        <v>0</v>
      </c>
      <c r="AB216" s="228" t="str">
        <f t="shared" si="32"/>
        <v>TantalumUlba Metallurgical Plant JSC</v>
      </c>
    </row>
    <row r="217" spans="1:28" s="227" customFormat="1" ht="409.5">
      <c r="A217" s="181"/>
      <c r="B217" s="182" t="s">
        <v>1127</v>
      </c>
      <c r="C217" s="186" t="s">
        <v>1735</v>
      </c>
      <c r="D217" s="230" t="s">
        <v>1735</v>
      </c>
      <c r="E217" s="182" t="s">
        <v>2432</v>
      </c>
      <c r="F217" s="182" t="str">
        <f ca="1">IF(ISERROR($V217),"",OFFSET('Smelter Look-up'!$E$4,$V217-4,0))</f>
        <v>CID001891</v>
      </c>
      <c r="G217" s="182" t="str">
        <f ca="1">IF(C217=$X$4,IF(ISERROR($V217),"Enter smelter details","RMI"),IF(ISERROR($V217),"",OFFSET('Smelter Look-up'!$F$4,$V217-4,0)))</f>
        <v>RMI</v>
      </c>
      <c r="H217" s="183" t="s">
        <v>16365</v>
      </c>
      <c r="I217" s="184" t="s">
        <v>1736</v>
      </c>
      <c r="J217" s="184" t="s">
        <v>1737</v>
      </c>
      <c r="K217" s="224"/>
      <c r="L217" s="224"/>
      <c r="M217" s="224"/>
      <c r="N217" s="224" t="s">
        <v>16366</v>
      </c>
      <c r="O217" s="224" t="s">
        <v>16367</v>
      </c>
      <c r="P217" s="185"/>
      <c r="Q217" s="225" t="s">
        <v>15808</v>
      </c>
      <c r="R217" s="182" t="str">
        <f ca="1">IF(ISERROR($V217),"",OFFSET('Smelter Look-up'!$C$4,$V217-4,0)&amp;"")</f>
        <v>Telex Metals</v>
      </c>
      <c r="S217" s="181" t="str">
        <f t="shared" ca="1" si="30"/>
        <v>US</v>
      </c>
      <c r="T217" s="181" t="str">
        <f ca="1">IF(B217="","",IF(ISERROR(MATCH($J217,SorP!$B$1:$B$6279,0)),"",INDIRECT("'SorP'!$A$"&amp;MATCH($S217&amp;$J217,SorP!C:C,0))))</f>
        <v>US-PA</v>
      </c>
      <c r="U217" s="201"/>
      <c r="V217" s="226">
        <f>IF(C217="",NA(),IF(OR(C217="Smelter not listed",C217="Smelter not yet identified"),MATCH($B217&amp;$D217,'Smelter Look-up'!$J:$J,0),MATCH($B217&amp;$C217,'Smelter Look-up'!$J:$J,0)))</f>
        <v>377</v>
      </c>
      <c r="X217" s="227">
        <f t="shared" si="31"/>
        <v>0</v>
      </c>
      <c r="AB217" s="228" t="str">
        <f t="shared" si="32"/>
        <v>TantalumTelex Metals</v>
      </c>
    </row>
    <row r="218" spans="1:28" s="227" customFormat="1" ht="409.5">
      <c r="A218" s="181"/>
      <c r="B218" s="182" t="s">
        <v>1127</v>
      </c>
      <c r="C218" s="186" t="s">
        <v>2445</v>
      </c>
      <c r="D218" s="230" t="s">
        <v>2445</v>
      </c>
      <c r="E218" s="182" t="s">
        <v>1104</v>
      </c>
      <c r="F218" s="182" t="str">
        <f ca="1">IF(ISERROR($V218),"",OFFSET('Smelter Look-up'!$E$4,$V218-4,0))</f>
        <v>CID001869</v>
      </c>
      <c r="G218" s="182" t="str">
        <f ca="1">IF(C218=$X$4,IF(ISERROR($V218),"Enter smelter details","RMI"),IF(ISERROR($V218),"",OFFSET('Smelter Look-up'!$F$4,$V218-4,0)))</f>
        <v>RMI</v>
      </c>
      <c r="H218" s="183" t="s">
        <v>16368</v>
      </c>
      <c r="I218" s="184" t="s">
        <v>1734</v>
      </c>
      <c r="J218" s="184" t="s">
        <v>1551</v>
      </c>
      <c r="K218" s="224"/>
      <c r="L218" s="224"/>
      <c r="M218" s="224"/>
      <c r="N218" s="224" t="s">
        <v>16369</v>
      </c>
      <c r="O218" s="224" t="s">
        <v>16370</v>
      </c>
      <c r="P218" s="185"/>
      <c r="Q218" s="225" t="s">
        <v>15808</v>
      </c>
      <c r="R218" s="182" t="str">
        <f ca="1">IF(ISERROR($V218),"",OFFSET('Smelter Look-up'!$C$4,$V218-4,0)&amp;"")</f>
        <v>Taki Chemical Co., Ltd.</v>
      </c>
      <c r="S218" s="181" t="str">
        <f t="shared" ca="1" si="30"/>
        <v>JP</v>
      </c>
      <c r="T218" s="181" t="str">
        <f ca="1">IF(B218="","",IF(ISERROR(MATCH($J218,SorP!$B$1:$B$6279,0)),"",INDIRECT("'SorP'!$A$"&amp;MATCH($S218&amp;$J218,SorP!C:C,0))))</f>
        <v>JP-28</v>
      </c>
      <c r="U218" s="201"/>
      <c r="V218" s="226">
        <f>IF(C218="",NA(),IF(OR(C218="Smelter not listed",C218="Smelter not yet identified"),MATCH($B218&amp;$D218,'Smelter Look-up'!$J:$J,0),MATCH($B218&amp;$C218,'Smelter Look-up'!$J:$J,0)))</f>
        <v>371</v>
      </c>
      <c r="X218" s="227">
        <f t="shared" si="31"/>
        <v>0</v>
      </c>
      <c r="AB218" s="228" t="str">
        <f t="shared" si="32"/>
        <v>TantalumTaki Chemical Co., Ltd.</v>
      </c>
    </row>
    <row r="219" spans="1:28" s="227" customFormat="1" ht="409.5">
      <c r="A219" s="181"/>
      <c r="B219" s="182" t="s">
        <v>1127</v>
      </c>
      <c r="C219" s="186" t="s">
        <v>1373</v>
      </c>
      <c r="D219" s="230" t="s">
        <v>1373</v>
      </c>
      <c r="E219" s="182" t="s">
        <v>879</v>
      </c>
      <c r="F219" s="182" t="str">
        <f ca="1">IF(ISERROR($V219),"",OFFSET('Smelter Look-up'!$E$4,$V219-4,0))</f>
        <v>CID001769</v>
      </c>
      <c r="G219" s="182" t="str">
        <f ca="1">IF(C219=$X$4,IF(ISERROR($V219),"Enter smelter details","RMI"),IF(ISERROR($V219),"",OFFSET('Smelter Look-up'!$F$4,$V219-4,0)))</f>
        <v>RMI</v>
      </c>
      <c r="H219" s="183" t="s">
        <v>16371</v>
      </c>
      <c r="I219" s="184" t="s">
        <v>1733</v>
      </c>
      <c r="J219" s="184" t="s">
        <v>10008</v>
      </c>
      <c r="K219" s="224"/>
      <c r="L219" s="224"/>
      <c r="M219" s="224"/>
      <c r="N219" s="224" t="s">
        <v>16372</v>
      </c>
      <c r="O219" s="224" t="s">
        <v>16373</v>
      </c>
      <c r="P219" s="185"/>
      <c r="Q219" s="225"/>
      <c r="R219" s="182" t="str">
        <f ca="1">IF(ISERROR($V219),"",OFFSET('Smelter Look-up'!$C$4,$V219-4,0)&amp;"")</f>
        <v>Solikamsk Magnesium Works OAO</v>
      </c>
      <c r="S219" s="181" t="str">
        <f t="shared" ca="1" si="30"/>
        <v>RU</v>
      </c>
      <c r="T219" s="181" t="str">
        <f ca="1">IF(B219="","",IF(ISERROR(MATCH($J219,SorP!$B$1:$B$6279,0)),"",INDIRECT("'SorP'!$A$"&amp;MATCH($S219&amp;$J219,SorP!C:C,0))))</f>
        <v>RU-PER</v>
      </c>
      <c r="U219" s="201"/>
      <c r="V219" s="226">
        <f>IF(C219="",NA(),IF(OR(C219="Smelter not listed",C219="Smelter not yet identified"),MATCH($B219&amp;$D219,'Smelter Look-up'!$J:$J,0),MATCH($B219&amp;$C219,'Smelter Look-up'!$J:$J,0)))</f>
        <v>369</v>
      </c>
      <c r="X219" s="227">
        <f t="shared" si="31"/>
        <v>0</v>
      </c>
      <c r="AB219" s="228" t="str">
        <f t="shared" si="32"/>
        <v>TantalumSolikamsk Magnesium Works OAO</v>
      </c>
    </row>
    <row r="220" spans="1:28" s="227" customFormat="1" ht="409.5">
      <c r="A220" s="181"/>
      <c r="B220" s="182" t="s">
        <v>1127</v>
      </c>
      <c r="C220" s="186" t="s">
        <v>13275</v>
      </c>
      <c r="D220" s="230" t="s">
        <v>13275</v>
      </c>
      <c r="E220" s="182" t="s">
        <v>1096</v>
      </c>
      <c r="F220" s="182" t="str">
        <f ca="1">IF(ISERROR($V220),"",OFFSET('Smelter Look-up'!$E$4,$V220-4,0))</f>
        <v>CID001522</v>
      </c>
      <c r="G220" s="182" t="str">
        <f ca="1">IF(C220=$X$4,IF(ISERROR($V220),"Enter smelter details","RMI"),IF(ISERROR($V220),"",OFFSET('Smelter Look-up'!$F$4,$V220-4,0)))</f>
        <v>RMI</v>
      </c>
      <c r="H220" s="183" t="s">
        <v>16354</v>
      </c>
      <c r="I220" s="184" t="s">
        <v>1732</v>
      </c>
      <c r="J220" s="184" t="s">
        <v>13623</v>
      </c>
      <c r="K220" s="224"/>
      <c r="L220" s="224"/>
      <c r="M220" s="224"/>
      <c r="N220" s="224" t="s">
        <v>16374</v>
      </c>
      <c r="O220" s="224" t="s">
        <v>16375</v>
      </c>
      <c r="P220" s="185"/>
      <c r="Q220" s="225" t="s">
        <v>15808</v>
      </c>
      <c r="R220" s="182" t="str">
        <f ca="1">IF(ISERROR($V220),"",OFFSET('Smelter Look-up'!$C$4,$V220-4,0)&amp;"")</f>
        <v>Yanling Jincheng Tantalum &amp; Niobium Co., Ltd.</v>
      </c>
      <c r="S220" s="181" t="str">
        <f t="shared" ca="1" si="30"/>
        <v>CN</v>
      </c>
      <c r="T220" s="181" t="str">
        <f ca="1">IF(B220="","",IF(ISERROR(MATCH($J220,SorP!$B$1:$B$6279,0)),"",INDIRECT("'SorP'!$A$"&amp;MATCH($S220&amp;$J220,SorP!C:C,0))))</f>
        <v>CN-HN</v>
      </c>
      <c r="U220" s="201"/>
      <c r="V220" s="226">
        <f>IF(C220="",NA(),IF(OR(C220="Smelter not listed",C220="Smelter not yet identified"),MATCH($B220&amp;$D220,'Smelter Look-up'!$J:$J,0),MATCH($B220&amp;$C220,'Smelter Look-up'!$J:$J,0)))</f>
        <v>383</v>
      </c>
      <c r="X220" s="227">
        <f t="shared" si="31"/>
        <v>0</v>
      </c>
      <c r="AB220" s="228" t="str">
        <f t="shared" si="32"/>
        <v>TantalumYanling Jincheng Tantalum &amp; Niobium Co., Ltd.</v>
      </c>
    </row>
    <row r="221" spans="1:28" s="227" customFormat="1" ht="409.5">
      <c r="A221" s="181"/>
      <c r="B221" s="182" t="s">
        <v>1127</v>
      </c>
      <c r="C221" s="186" t="s">
        <v>813</v>
      </c>
      <c r="D221" s="230" t="s">
        <v>813</v>
      </c>
      <c r="E221" s="182" t="s">
        <v>2432</v>
      </c>
      <c r="F221" s="182" t="str">
        <f ca="1">IF(ISERROR($V221),"",OFFSET('Smelter Look-up'!$E$4,$V221-4,0))</f>
        <v>CID001508</v>
      </c>
      <c r="G221" s="182" t="str">
        <f ca="1">IF(C221=$X$4,IF(ISERROR($V221),"Enter smelter details","RMI"),IF(ISERROR($V221),"",OFFSET('Smelter Look-up'!$F$4,$V221-4,0)))</f>
        <v>RMI</v>
      </c>
      <c r="H221" s="183" t="s">
        <v>16376</v>
      </c>
      <c r="I221" s="184" t="s">
        <v>13826</v>
      </c>
      <c r="J221" s="184" t="s">
        <v>2263</v>
      </c>
      <c r="K221" s="224"/>
      <c r="L221" s="224"/>
      <c r="M221" s="224"/>
      <c r="N221" s="224" t="s">
        <v>16377</v>
      </c>
      <c r="O221" s="224" t="s">
        <v>16378</v>
      </c>
      <c r="P221" s="185"/>
      <c r="Q221" s="225" t="s">
        <v>15808</v>
      </c>
      <c r="R221" s="182" t="str">
        <f ca="1">IF(ISERROR($V221),"",OFFSET('Smelter Look-up'!$C$4,$V221-4,0)&amp;"")</f>
        <v>QuantumClean</v>
      </c>
      <c r="S221" s="181" t="str">
        <f t="shared" ca="1" si="30"/>
        <v>US</v>
      </c>
      <c r="T221" s="181" t="str">
        <f ca="1">IF(B221="","",IF(ISERROR(MATCH($J221,SorP!$B$1:$B$6279,0)),"",INDIRECT("'SorP'!$A$"&amp;MATCH($S221&amp;$J221,SorP!C:C,0))))</f>
        <v>US-TX</v>
      </c>
      <c r="U221" s="201"/>
      <c r="V221" s="226">
        <f>IF(C221="",NA(),IF(OR(C221="Smelter not listed",C221="Smelter not yet identified"),MATCH($B221&amp;$D221,'Smelter Look-up'!$J:$J,0),MATCH($B221&amp;$C221,'Smelter Look-up'!$J:$J,0)))</f>
        <v>361</v>
      </c>
      <c r="X221" s="227">
        <f t="shared" si="31"/>
        <v>0</v>
      </c>
      <c r="AB221" s="228" t="str">
        <f t="shared" si="32"/>
        <v>TantalumQuantumClean</v>
      </c>
    </row>
    <row r="222" spans="1:28" s="227" customFormat="1" ht="409.5">
      <c r="A222" s="181"/>
      <c r="B222" s="182" t="s">
        <v>1127</v>
      </c>
      <c r="C222" s="186" t="s">
        <v>1026</v>
      </c>
      <c r="D222" s="230" t="s">
        <v>1026</v>
      </c>
      <c r="E222" s="182" t="s">
        <v>1096</v>
      </c>
      <c r="F222" s="182" t="str">
        <f ca="1">IF(ISERROR($V222),"",OFFSET('Smelter Look-up'!$E$4,$V222-4,0))</f>
        <v>CID001277</v>
      </c>
      <c r="G222" s="182" t="str">
        <f ca="1">IF(C222=$X$4,IF(ISERROR($V222),"Enter smelter details","RMI"),IF(ISERROR($V222),"",OFFSET('Smelter Look-up'!$F$4,$V222-4,0)))</f>
        <v>RMI</v>
      </c>
      <c r="H222" s="183" t="s">
        <v>16379</v>
      </c>
      <c r="I222" s="184" t="s">
        <v>1730</v>
      </c>
      <c r="J222" s="184" t="s">
        <v>13605</v>
      </c>
      <c r="K222" s="224"/>
      <c r="L222" s="224"/>
      <c r="M222" s="224"/>
      <c r="N222" s="224" t="s">
        <v>16380</v>
      </c>
      <c r="O222" s="224" t="s">
        <v>16381</v>
      </c>
      <c r="P222" s="185"/>
      <c r="Q222" s="225" t="s">
        <v>15808</v>
      </c>
      <c r="R222" s="182" t="str">
        <f ca="1">IF(ISERROR($V222),"",OFFSET('Smelter Look-up'!$C$4,$V222-4,0)&amp;"")</f>
        <v>Ningxia Orient Tantalum Industry Co., Ltd.</v>
      </c>
      <c r="S222" s="181" t="str">
        <f t="shared" ca="1" si="30"/>
        <v>CN</v>
      </c>
      <c r="T222" s="181" t="str">
        <f ca="1">IF(B222="","",IF(ISERROR(MATCH($J222,SorP!$B$1:$B$6279,0)),"",INDIRECT("'SorP'!$A$"&amp;MATCH($S222&amp;$J222,SorP!C:C,0))))</f>
        <v>CN-NX</v>
      </c>
      <c r="U222" s="201"/>
      <c r="V222" s="226">
        <f>IF(C222="",NA(),IF(OR(C222="Smelter not listed",C222="Smelter not yet identified"),MATCH($B222&amp;$D222,'Smelter Look-up'!$J:$J,0),MATCH($B222&amp;$C222,'Smelter Look-up'!$J:$J,0)))</f>
        <v>358</v>
      </c>
      <c r="X222" s="227">
        <f t="shared" si="31"/>
        <v>0</v>
      </c>
      <c r="AB222" s="228" t="str">
        <f t="shared" si="32"/>
        <v>TantalumNingxia Orient Tantalum Industry Co., Ltd.</v>
      </c>
    </row>
    <row r="223" spans="1:28" s="227" customFormat="1" ht="409.5">
      <c r="A223" s="181"/>
      <c r="B223" s="182" t="s">
        <v>1127</v>
      </c>
      <c r="C223" s="186" t="s">
        <v>2526</v>
      </c>
      <c r="D223" s="230" t="s">
        <v>2526</v>
      </c>
      <c r="E223" s="182" t="s">
        <v>1099</v>
      </c>
      <c r="F223" s="182" t="str">
        <f ca="1">IF(ISERROR($V223),"",OFFSET('Smelter Look-up'!$E$4,$V223-4,0))</f>
        <v>CID001200</v>
      </c>
      <c r="G223" s="182" t="str">
        <f ca="1">IF(C223=$X$4,IF(ISERROR($V223),"Enter smelter details","RMI"),IF(ISERROR($V223),"",OFFSET('Smelter Look-up'!$F$4,$V223-4,0)))</f>
        <v>RMI</v>
      </c>
      <c r="H223" s="183" t="s">
        <v>16382</v>
      </c>
      <c r="I223" s="184" t="s">
        <v>1728</v>
      </c>
      <c r="J223" s="184" t="s">
        <v>1729</v>
      </c>
      <c r="K223" s="224"/>
      <c r="L223" s="224"/>
      <c r="M223" s="224"/>
      <c r="N223" s="224" t="s">
        <v>16383</v>
      </c>
      <c r="O223" s="224" t="s">
        <v>16384</v>
      </c>
      <c r="P223" s="185"/>
      <c r="Q223" s="225" t="s">
        <v>15808</v>
      </c>
      <c r="R223" s="182" t="str">
        <f ca="1">IF(ISERROR($V223),"",OFFSET('Smelter Look-up'!$C$4,$V223-4,0)&amp;"")</f>
        <v>NPM Silmet AS</v>
      </c>
      <c r="S223" s="181" t="str">
        <f t="shared" ca="1" si="30"/>
        <v>EE</v>
      </c>
      <c r="T223" s="181" t="str">
        <f ca="1">IF(B223="","",IF(ISERROR(MATCH($J223,SorP!$B$1:$B$6279,0)),"",INDIRECT("'SorP'!$A$"&amp;MATCH($S223&amp;$J223,SorP!C:C,0))))</f>
        <v>EE-45</v>
      </c>
      <c r="U223" s="201"/>
      <c r="V223" s="226">
        <f>IF(C223="",NA(),IF(OR(C223="Smelter not listed",C223="Smelter not yet identified"),MATCH($B223&amp;$D223,'Smelter Look-up'!$J:$J,0),MATCH($B223&amp;$C223,'Smelter Look-up'!$J:$J,0)))</f>
        <v>359</v>
      </c>
      <c r="X223" s="227">
        <f t="shared" si="31"/>
        <v>0</v>
      </c>
      <c r="AB223" s="228" t="str">
        <f t="shared" si="32"/>
        <v>TantalumNPM Silmet AS</v>
      </c>
    </row>
    <row r="224" spans="1:28" s="227" customFormat="1" ht="409.5">
      <c r="A224" s="181"/>
      <c r="B224" s="182" t="s">
        <v>1127</v>
      </c>
      <c r="C224" s="186" t="s">
        <v>1225</v>
      </c>
      <c r="D224" s="230" t="s">
        <v>1225</v>
      </c>
      <c r="E224" s="182" t="s">
        <v>1104</v>
      </c>
      <c r="F224" s="182" t="str">
        <f ca="1">IF(ISERROR($V224),"",OFFSET('Smelter Look-up'!$E$4,$V224-4,0))</f>
        <v>CID001192</v>
      </c>
      <c r="G224" s="182" t="str">
        <f ca="1">IF(C224=$X$4,IF(ISERROR($V224),"Enter smelter details","RMI"),IF(ISERROR($V224),"",OFFSET('Smelter Look-up'!$F$4,$V224-4,0)))</f>
        <v>RMI</v>
      </c>
      <c r="H224" s="183" t="s">
        <v>16385</v>
      </c>
      <c r="I224" s="184" t="s">
        <v>1726</v>
      </c>
      <c r="J224" s="184" t="s">
        <v>1727</v>
      </c>
      <c r="K224" s="224"/>
      <c r="L224" s="224"/>
      <c r="M224" s="224"/>
      <c r="N224" s="224" t="s">
        <v>16386</v>
      </c>
      <c r="O224" s="224" t="s">
        <v>16387</v>
      </c>
      <c r="P224" s="185"/>
      <c r="Q224" s="225" t="s">
        <v>15808</v>
      </c>
      <c r="R224" s="182" t="str">
        <f ca="1">IF(ISERROR($V224),"",OFFSET('Smelter Look-up'!$C$4,$V224-4,0)&amp;"")</f>
        <v>Mitsui Mining and Smelting Co., Ltd.</v>
      </c>
      <c r="S224" s="181" t="str">
        <f t="shared" ca="1" si="30"/>
        <v>JP</v>
      </c>
      <c r="T224" s="181" t="str">
        <f ca="1">IF(B224="","",IF(ISERROR(MATCH($J224,SorP!$B$1:$B$6279,0)),"",INDIRECT("'SorP'!$A$"&amp;MATCH($S224&amp;$J224,SorP!C:C,0))))</f>
        <v>JP-40</v>
      </c>
      <c r="U224" s="201"/>
      <c r="V224" s="226">
        <f>IF(C224="",NA(),IF(OR(C224="Smelter not listed",C224="Smelter not yet identified"),MATCH($B224&amp;$D224,'Smelter Look-up'!$J:$J,0),MATCH($B224&amp;$C224,'Smelter Look-up'!$J:$J,0)))</f>
        <v>355</v>
      </c>
      <c r="X224" s="227">
        <f t="shared" si="31"/>
        <v>0</v>
      </c>
      <c r="AB224" s="228" t="str">
        <f t="shared" si="32"/>
        <v>TantalumMitsui Mining and Smelting Co., Ltd.</v>
      </c>
    </row>
    <row r="225" spans="1:28" s="227" customFormat="1" ht="409.5">
      <c r="A225" s="181"/>
      <c r="B225" s="182" t="s">
        <v>1127</v>
      </c>
      <c r="C225" s="186" t="s">
        <v>12430</v>
      </c>
      <c r="D225" s="230" t="s">
        <v>12430</v>
      </c>
      <c r="E225" s="182" t="s">
        <v>1092</v>
      </c>
      <c r="F225" s="182" t="str">
        <f ca="1">IF(ISERROR($V225),"",OFFSET('Smelter Look-up'!$E$4,$V225-4,0))</f>
        <v>CID001175</v>
      </c>
      <c r="G225" s="182" t="str">
        <f ca="1">IF(C225=$X$4,IF(ISERROR($V225),"Enter smelter details","RMI"),IF(ISERROR($V225),"",OFFSET('Smelter Look-up'!$F$4,$V225-4,0)))</f>
        <v>RMI</v>
      </c>
      <c r="H225" s="183" t="s">
        <v>16388</v>
      </c>
      <c r="I225" s="184" t="s">
        <v>1724</v>
      </c>
      <c r="J225" s="184" t="s">
        <v>1725</v>
      </c>
      <c r="K225" s="224"/>
      <c r="L225" s="224"/>
      <c r="M225" s="224"/>
      <c r="N225" s="224" t="s">
        <v>16389</v>
      </c>
      <c r="O225" s="224" t="s">
        <v>16390</v>
      </c>
      <c r="P225" s="185"/>
      <c r="Q225" s="225" t="s">
        <v>15808</v>
      </c>
      <c r="R225" s="182" t="str">
        <f ca="1">IF(ISERROR($V225),"",OFFSET('Smelter Look-up'!$C$4,$V225-4,0)&amp;"")</f>
        <v>Mineracao Taboca S.A.</v>
      </c>
      <c r="S225" s="181" t="str">
        <f t="shared" ca="1" si="30"/>
        <v>BR</v>
      </c>
      <c r="T225" s="181" t="str">
        <f ca="1">IF(B225="","",IF(ISERROR(MATCH($J225,SorP!$B$1:$B$6279,0)),"",INDIRECT("'SorP'!$A$"&amp;MATCH($S225&amp;$J225,SorP!C:C,0))))</f>
        <v>BR-AM</v>
      </c>
      <c r="U225" s="201"/>
      <c r="V225" s="226">
        <f>IF(C225="",NA(),IF(OR(C225="Smelter not listed",C225="Smelter not yet identified"),MATCH($B225&amp;$D225,'Smelter Look-up'!$J:$J,0),MATCH($B225&amp;$C225,'Smelter Look-up'!$J:$J,0)))</f>
        <v>351</v>
      </c>
      <c r="X225" s="227">
        <f t="shared" si="31"/>
        <v>0</v>
      </c>
      <c r="AB225" s="228" t="str">
        <f t="shared" si="32"/>
        <v>TantalumMineracao Taboca S.A.</v>
      </c>
    </row>
    <row r="226" spans="1:28" s="227" customFormat="1" ht="409.5">
      <c r="A226" s="181"/>
      <c r="B226" s="182" t="s">
        <v>1127</v>
      </c>
      <c r="C226" s="186" t="s">
        <v>2152</v>
      </c>
      <c r="D226" s="230" t="s">
        <v>2152</v>
      </c>
      <c r="E226" s="182" t="s">
        <v>1102</v>
      </c>
      <c r="F226" s="182" t="str">
        <f ca="1">IF(ISERROR($V226),"",OFFSET('Smelter Look-up'!$E$4,$V226-4,0))</f>
        <v>CID001163</v>
      </c>
      <c r="G226" s="182" t="str">
        <f ca="1">IF(C226=$X$4,IF(ISERROR($V226),"Enter smelter details","RMI"),IF(ISERROR($V226),"",OFFSET('Smelter Look-up'!$F$4,$V226-4,0)))</f>
        <v>RMI</v>
      </c>
      <c r="H226" s="183" t="s">
        <v>16391</v>
      </c>
      <c r="I226" s="184" t="s">
        <v>1722</v>
      </c>
      <c r="J226" s="184" t="s">
        <v>15445</v>
      </c>
      <c r="K226" s="224"/>
      <c r="L226" s="224"/>
      <c r="M226" s="224"/>
      <c r="N226" s="224" t="s">
        <v>16392</v>
      </c>
      <c r="O226" s="224" t="s">
        <v>16393</v>
      </c>
      <c r="P226" s="185"/>
      <c r="Q226" s="225" t="s">
        <v>15808</v>
      </c>
      <c r="R226" s="182" t="str">
        <f ca="1">IF(ISERROR($V226),"",OFFSET('Smelter Look-up'!$C$4,$V226-4,0)&amp;"")</f>
        <v>Metallurgical Products India Pvt., Ltd.</v>
      </c>
      <c r="S226" s="181" t="str">
        <f t="shared" ca="1" si="30"/>
        <v>IN</v>
      </c>
      <c r="T226" s="181" t="str">
        <f ca="1">IF(B226="","",IF(ISERROR(MATCH($J226,SorP!$B$1:$B$6279,0)),"",INDIRECT("'SorP'!$A$"&amp;MATCH($S226&amp;$J226,SorP!C:C,0))))</f>
        <v>IN-MH</v>
      </c>
      <c r="U226" s="201"/>
      <c r="V226" s="226">
        <f>IF(C226="",NA(),IF(OR(C226="Smelter not listed",C226="Smelter not yet identified"),MATCH($B226&amp;$D226,'Smelter Look-up'!$J:$J,0),MATCH($B226&amp;$C226,'Smelter Look-up'!$J:$J,0)))</f>
        <v>350</v>
      </c>
      <c r="X226" s="227">
        <f t="shared" si="31"/>
        <v>0</v>
      </c>
      <c r="AB226" s="228" t="str">
        <f t="shared" si="32"/>
        <v>TantalumMetallurgical Products India Pvt., Ltd.</v>
      </c>
    </row>
    <row r="227" spans="1:28" s="227" customFormat="1" ht="409.5">
      <c r="A227" s="181"/>
      <c r="B227" s="182" t="s">
        <v>1127</v>
      </c>
      <c r="C227" s="186" t="s">
        <v>15467</v>
      </c>
      <c r="D227" s="230" t="s">
        <v>15467</v>
      </c>
      <c r="E227" s="182" t="s">
        <v>1092</v>
      </c>
      <c r="F227" s="182" t="str">
        <f ca="1">IF(ISERROR($V227),"",OFFSET('Smelter Look-up'!$E$4,$V227-4,0))</f>
        <v>CID001076</v>
      </c>
      <c r="G227" s="182" t="str">
        <f ca="1">IF(C227=$X$4,IF(ISERROR($V227),"Enter smelter details","RMI"),IF(ISERROR($V227),"",OFFSET('Smelter Look-up'!$F$4,$V227-4,0)))</f>
        <v>RMI</v>
      </c>
      <c r="H227" s="183" t="s">
        <v>16394</v>
      </c>
      <c r="I227" s="184" t="s">
        <v>1721</v>
      </c>
      <c r="J227" s="184" t="s">
        <v>1547</v>
      </c>
      <c r="K227" s="224"/>
      <c r="L227" s="224"/>
      <c r="M227" s="224"/>
      <c r="N227" s="224" t="s">
        <v>16395</v>
      </c>
      <c r="O227" s="224" t="s">
        <v>16396</v>
      </c>
      <c r="P227" s="185"/>
      <c r="Q227" s="225" t="s">
        <v>15808</v>
      </c>
      <c r="R227" s="182" t="str">
        <f ca="1">IF(ISERROR($V227),"",OFFSET('Smelter Look-up'!$C$4,$V227-4,0)&amp;"")</f>
        <v>AMG Brasil</v>
      </c>
      <c r="S227" s="181" t="str">
        <f t="shared" ca="1" si="30"/>
        <v>BR</v>
      </c>
      <c r="T227" s="181" t="str">
        <f ca="1">IF(B227="","",IF(ISERROR(MATCH($J227,SorP!$B$1:$B$6279,0)),"",INDIRECT("'SorP'!$A$"&amp;MATCH($S227&amp;$J227,SorP!C:C,0))))</f>
        <v>BR-MG</v>
      </c>
      <c r="U227" s="201"/>
      <c r="V227" s="226">
        <f>IF(C227="",NA(),IF(OR(C227="Smelter not listed",C227="Smelter not yet identified"),MATCH($B227&amp;$D227,'Smelter Look-up'!$J:$J,0),MATCH($B227&amp;$C227,'Smelter Look-up'!$J:$J,0)))</f>
        <v>323</v>
      </c>
      <c r="X227" s="227">
        <f t="shared" si="31"/>
        <v>0</v>
      </c>
      <c r="AB227" s="228" t="str">
        <f t="shared" si="32"/>
        <v>TantalumAMG Brasil</v>
      </c>
    </row>
    <row r="228" spans="1:28" s="227" customFormat="1" ht="409.5">
      <c r="A228" s="181"/>
      <c r="B228" s="182" t="s">
        <v>1127</v>
      </c>
      <c r="C228" s="186" t="s">
        <v>46</v>
      </c>
      <c r="D228" s="230" t="s">
        <v>46</v>
      </c>
      <c r="E228" s="182" t="s">
        <v>1096</v>
      </c>
      <c r="F228" s="182" t="str">
        <f ca="1">IF(ISERROR($V228),"",OFFSET('Smelter Look-up'!$E$4,$V228-4,0))</f>
        <v>CID000917</v>
      </c>
      <c r="G228" s="182" t="str">
        <f ca="1">IF(C228=$X$4,IF(ISERROR($V228),"Enter smelter details","RMI"),IF(ISERROR($V228),"",OFFSET('Smelter Look-up'!$F$4,$V228-4,0)))</f>
        <v>RMI</v>
      </c>
      <c r="H228" s="183" t="s">
        <v>16351</v>
      </c>
      <c r="I228" s="184" t="s">
        <v>1720</v>
      </c>
      <c r="J228" s="184" t="s">
        <v>13619</v>
      </c>
      <c r="K228" s="224"/>
      <c r="L228" s="224"/>
      <c r="M228" s="224"/>
      <c r="N228" s="224" t="s">
        <v>16397</v>
      </c>
      <c r="O228" s="224" t="s">
        <v>16398</v>
      </c>
      <c r="P228" s="185"/>
      <c r="Q228" s="225" t="s">
        <v>15808</v>
      </c>
      <c r="R228" s="182" t="str">
        <f ca="1">IF(ISERROR($V228),"",OFFSET('Smelter Look-up'!$C$4,$V228-4,0)&amp;"")</f>
        <v>Jiujiang Tanbre Co., Ltd.</v>
      </c>
      <c r="S228" s="181" t="str">
        <f t="shared" ca="1" si="30"/>
        <v>CN</v>
      </c>
      <c r="T228" s="181" t="str">
        <f ca="1">IF(B228="","",IF(ISERROR(MATCH($J228,SorP!$B$1:$B$6279,0)),"",INDIRECT("'SorP'!$A$"&amp;MATCH($S228&amp;$J228,SorP!C:C,0))))</f>
        <v>CN-JX</v>
      </c>
      <c r="U228" s="201"/>
      <c r="V228" s="226">
        <f>IF(C228="",NA(),IF(OR(C228="Smelter not listed",C228="Smelter not yet identified"),MATCH($B228&amp;$D228,'Smelter Look-up'!$J:$J,0),MATCH($B228&amp;$C228,'Smelter Look-up'!$J:$J,0)))</f>
        <v>343</v>
      </c>
      <c r="X228" s="227">
        <f t="shared" si="31"/>
        <v>0</v>
      </c>
      <c r="AB228" s="228" t="str">
        <f t="shared" si="32"/>
        <v>TantalumJiujiang Tanbre Co., Ltd.</v>
      </c>
    </row>
    <row r="229" spans="1:28" s="227" customFormat="1" ht="409.5">
      <c r="A229" s="181"/>
      <c r="B229" s="182" t="s">
        <v>1127</v>
      </c>
      <c r="C229" s="186" t="s">
        <v>4</v>
      </c>
      <c r="D229" s="230" t="s">
        <v>4</v>
      </c>
      <c r="E229" s="182" t="s">
        <v>1096</v>
      </c>
      <c r="F229" s="182" t="str">
        <f ca="1">IF(ISERROR($V229),"",OFFSET('Smelter Look-up'!$E$4,$V229-4,0))</f>
        <v>CID000914</v>
      </c>
      <c r="G229" s="182" t="str">
        <f ca="1">IF(C229=$X$4,IF(ISERROR($V229),"Enter smelter details","RMI"),IF(ISERROR($V229),"",OFFSET('Smelter Look-up'!$F$4,$V229-4,0)))</f>
        <v>RMI</v>
      </c>
      <c r="H229" s="183" t="s">
        <v>16351</v>
      </c>
      <c r="I229" s="184" t="s">
        <v>1720</v>
      </c>
      <c r="J229" s="184" t="s">
        <v>13619</v>
      </c>
      <c r="K229" s="224"/>
      <c r="L229" s="224"/>
      <c r="M229" s="224"/>
      <c r="N229" s="224" t="s">
        <v>16399</v>
      </c>
      <c r="O229" s="224" t="s">
        <v>16400</v>
      </c>
      <c r="P229" s="185"/>
      <c r="Q229" s="225" t="s">
        <v>15808</v>
      </c>
      <c r="R229" s="182" t="str">
        <f ca="1">IF(ISERROR($V229),"",OFFSET('Smelter Look-up'!$C$4,$V229-4,0)&amp;"")</f>
        <v>JiuJiang JinXin Nonferrous Metals Co., Ltd.</v>
      </c>
      <c r="S229" s="181" t="str">
        <f t="shared" ca="1" si="30"/>
        <v>CN</v>
      </c>
      <c r="T229" s="181" t="str">
        <f ca="1">IF(B229="","",IF(ISERROR(MATCH($J229,SorP!$B$1:$B$6279,0)),"",INDIRECT("'SorP'!$A$"&amp;MATCH($S229&amp;$J229,SorP!C:C,0))))</f>
        <v>CN-JX</v>
      </c>
      <c r="U229" s="201"/>
      <c r="V229" s="226">
        <f>IF(C229="",NA(),IF(OR(C229="Smelter not listed",C229="Smelter not yet identified"),MATCH($B229&amp;$D229,'Smelter Look-up'!$J:$J,0),MATCH($B229&amp;$C229,'Smelter Look-up'!$J:$J,0)))</f>
        <v>341</v>
      </c>
      <c r="X229" s="227">
        <f t="shared" si="31"/>
        <v>0</v>
      </c>
      <c r="AB229" s="228" t="str">
        <f t="shared" si="32"/>
        <v>TantalumJiuJiang JinXin Nonferrous Metals Co., Ltd.</v>
      </c>
    </row>
    <row r="230" spans="1:28" s="227" customFormat="1" ht="409.5">
      <c r="A230" s="181"/>
      <c r="B230" s="182" t="s">
        <v>1127</v>
      </c>
      <c r="C230" s="186" t="s">
        <v>15079</v>
      </c>
      <c r="D230" s="230" t="s">
        <v>15079</v>
      </c>
      <c r="E230" s="182" t="s">
        <v>1096</v>
      </c>
      <c r="F230" s="182" t="str">
        <f ca="1">IF(ISERROR($V230),"",OFFSET('Smelter Look-up'!$E$4,$V230-4,0))</f>
        <v>CID000616</v>
      </c>
      <c r="G230" s="182" t="str">
        <f ca="1">IF(C230=$X$4,IF(ISERROR($V230),"Enter smelter details","RMI"),IF(ISERROR($V230),"",OFFSET('Smelter Look-up'!$F$4,$V230-4,0)))</f>
        <v>RMI</v>
      </c>
      <c r="H230" s="183" t="s">
        <v>16401</v>
      </c>
      <c r="I230" s="184" t="s">
        <v>1719</v>
      </c>
      <c r="J230" s="184" t="s">
        <v>13624</v>
      </c>
      <c r="K230" s="224"/>
      <c r="L230" s="224"/>
      <c r="M230" s="224"/>
      <c r="N230" s="224" t="s">
        <v>16402</v>
      </c>
      <c r="O230" s="224" t="s">
        <v>16403</v>
      </c>
      <c r="P230" s="185"/>
      <c r="Q230" s="225" t="s">
        <v>15808</v>
      </c>
      <c r="R230" s="182" t="str">
        <f ca="1">IF(ISERROR($V230),"",OFFSET('Smelter Look-up'!$C$4,$V230-4,0)&amp;"")</f>
        <v>XIMEI RESOURCES (GUANGDONG) LIMITED</v>
      </c>
      <c r="S230" s="181" t="str">
        <f t="shared" ref="S230:S260" ca="1" si="33">IF(B230="","",IF(ISERROR(MATCH($E230,CL,0)),"Unknown",INDIRECT("'C'!$A$"&amp;MATCH($E230,CL,0)+1)))</f>
        <v>CN</v>
      </c>
      <c r="T230" s="181" t="str">
        <f ca="1">IF(B230="","",IF(ISERROR(MATCH($J230,SorP!$B$1:$B$6279,0)),"",INDIRECT("'SorP'!$A$"&amp;MATCH($S230&amp;$J230,SorP!C:C,0))))</f>
        <v>CN-GD</v>
      </c>
      <c r="U230" s="201"/>
      <c r="V230" s="226">
        <f>IF(C230="",NA(),IF(OR(C230="Smelter not listed",C230="Smelter not yet identified"),MATCH($B230&amp;$D230,'Smelter Look-up'!$J:$J,0),MATCH($B230&amp;$C230,'Smelter Look-up'!$J:$J,0)))</f>
        <v>380</v>
      </c>
      <c r="X230" s="227">
        <f t="shared" ref="X230:X260" si="34">IF(AND(C230="Smelter not listed",OR(LEN(D230)=0,LEN(E230)=0)),1,0)</f>
        <v>0</v>
      </c>
      <c r="AB230" s="228" t="str">
        <f t="shared" ref="AB230:AB260" si="35">B230&amp;C230</f>
        <v>TantalumXIMEI RESOURCES (GUANGDONG) LIMITED</v>
      </c>
    </row>
    <row r="231" spans="1:28" s="227" customFormat="1" ht="409.5">
      <c r="A231" s="181"/>
      <c r="B231" s="182" t="s">
        <v>1127</v>
      </c>
      <c r="C231" s="186" t="s">
        <v>45</v>
      </c>
      <c r="D231" s="230" t="s">
        <v>45</v>
      </c>
      <c r="E231" s="182" t="s">
        <v>1096</v>
      </c>
      <c r="F231" s="182" t="str">
        <f ca="1">IF(ISERROR($V231),"",OFFSET('Smelter Look-up'!$E$4,$V231-4,0))</f>
        <v>CID000460</v>
      </c>
      <c r="G231" s="182" t="str">
        <f ca="1">IF(C231=$X$4,IF(ISERROR($V231),"Enter smelter details","RMI"),IF(ISERROR($V231),"",OFFSET('Smelter Look-up'!$F$4,$V231-4,0)))</f>
        <v>RMI</v>
      </c>
      <c r="H231" s="183" t="s">
        <v>16404</v>
      </c>
      <c r="I231" s="184" t="s">
        <v>1717</v>
      </c>
      <c r="J231" s="184" t="s">
        <v>13624</v>
      </c>
      <c r="K231" s="224"/>
      <c r="L231" s="224"/>
      <c r="M231" s="224"/>
      <c r="N231" s="224" t="s">
        <v>16405</v>
      </c>
      <c r="O231" s="224" t="s">
        <v>16406</v>
      </c>
      <c r="P231" s="185"/>
      <c r="Q231" s="225" t="s">
        <v>15808</v>
      </c>
      <c r="R231" s="182" t="str">
        <f ca="1">IF(ISERROR($V231),"",OFFSET('Smelter Look-up'!$C$4,$V231-4,0)&amp;"")</f>
        <v>F&amp;X Electro-Materials Ltd.</v>
      </c>
      <c r="S231" s="181" t="str">
        <f t="shared" ca="1" si="33"/>
        <v>CN</v>
      </c>
      <c r="T231" s="181" t="str">
        <f ca="1">IF(B231="","",IF(ISERROR(MATCH($J231,SorP!$B$1:$B$6279,0)),"",INDIRECT("'SorP'!$A$"&amp;MATCH($S231&amp;$J231,SorP!C:C,0))))</f>
        <v>CN-GD</v>
      </c>
      <c r="U231" s="201"/>
      <c r="V231" s="226">
        <f>IF(C231="",NA(),IF(OR(C231="Smelter not listed",C231="Smelter not yet identified"),MATCH($B231&amp;$D231,'Smelter Look-up'!$J:$J,0),MATCH($B231&amp;$C231,'Smelter Look-up'!$J:$J,0)))</f>
        <v>328</v>
      </c>
      <c r="X231" s="227">
        <f t="shared" si="34"/>
        <v>0</v>
      </c>
      <c r="AB231" s="228" t="str">
        <f t="shared" si="35"/>
        <v>TantalumF&amp;X Electro-Materials Ltd.</v>
      </c>
    </row>
    <row r="232" spans="1:28" s="227" customFormat="1" ht="409.5">
      <c r="A232" s="181"/>
      <c r="B232" s="182" t="s">
        <v>1127</v>
      </c>
      <c r="C232" s="186" t="s">
        <v>1850</v>
      </c>
      <c r="D232" s="230" t="s">
        <v>16407</v>
      </c>
      <c r="E232" s="182" t="s">
        <v>1096</v>
      </c>
      <c r="F232" s="182"/>
      <c r="G232" s="182"/>
      <c r="H232" s="183" t="s">
        <v>16401</v>
      </c>
      <c r="I232" s="184" t="s">
        <v>1719</v>
      </c>
      <c r="J232" s="184" t="s">
        <v>13624</v>
      </c>
      <c r="K232" s="224"/>
      <c r="L232" s="224"/>
      <c r="M232" s="224"/>
      <c r="N232" s="224" t="s">
        <v>16408</v>
      </c>
      <c r="O232" s="224" t="s">
        <v>16409</v>
      </c>
      <c r="P232" s="185"/>
      <c r="Q232" s="225" t="s">
        <v>15808</v>
      </c>
      <c r="R232" s="182" t="str">
        <f ca="1">IF(ISERROR($V232),"",OFFSET('Smelter Look-up'!$C$4,$V232-4,0)&amp;"")</f>
        <v/>
      </c>
      <c r="S232" s="181" t="str">
        <f t="shared" ca="1" si="33"/>
        <v>CN</v>
      </c>
      <c r="T232" s="181" t="str">
        <f ca="1">IF(B232="","",IF(ISERROR(MATCH($J232,SorP!$B$1:$B$6279,0)),"",INDIRECT("'SorP'!$A$"&amp;MATCH($S232&amp;$J232,SorP!C:C,0))))</f>
        <v>CN-GD</v>
      </c>
      <c r="U232" s="201"/>
      <c r="V232" s="226" t="e">
        <f>IF(C232="",NA(),IF(OR(C232="Smelter not listed",C232="Smelter not yet identified"),MATCH($B232&amp;$D232,'Smelter Look-up'!$J:$J,0),MATCH($B232&amp;$C232,'Smelter Look-up'!$J:$J,0)))</f>
        <v>#N/A</v>
      </c>
      <c r="X232" s="227">
        <f t="shared" si="34"/>
        <v>0</v>
      </c>
      <c r="AB232" s="228" t="str">
        <f t="shared" si="35"/>
        <v>TantalumSmelter not listed</v>
      </c>
    </row>
    <row r="233" spans="1:28" s="227" customFormat="1" ht="63.75">
      <c r="A233" s="181"/>
      <c r="B233" s="182" t="s">
        <v>1126</v>
      </c>
      <c r="C233" s="186" t="s">
        <v>15540</v>
      </c>
      <c r="D233" s="230" t="s">
        <v>15540</v>
      </c>
      <c r="E233" s="182" t="s">
        <v>12980</v>
      </c>
      <c r="F233" s="182" t="str">
        <f ca="1">IF(ISERROR($V233),"",OFFSET('Smelter Look-up'!$E$4,$V233-4,0))</f>
        <v>CID004065</v>
      </c>
      <c r="G233" s="182" t="str">
        <f ca="1">IF(C233=$X$4,IF(ISERROR($V233),"Enter smelter details","RMI"),IF(ISERROR($V233),"",OFFSET('Smelter Look-up'!$F$4,$V233-4,0)))</f>
        <v>RMI</v>
      </c>
      <c r="H233" s="183" t="s">
        <v>16410</v>
      </c>
      <c r="I233" s="184" t="s">
        <v>15548</v>
      </c>
      <c r="J233" s="184" t="s">
        <v>12799</v>
      </c>
      <c r="K233" s="224"/>
      <c r="L233" s="224"/>
      <c r="M233" s="224"/>
      <c r="N233" s="224"/>
      <c r="O233" s="224" t="s">
        <v>16411</v>
      </c>
      <c r="P233" s="185"/>
      <c r="Q233" s="225" t="s">
        <v>15808</v>
      </c>
      <c r="R233" s="182" t="str">
        <f ca="1">IF(ISERROR($V233),"",OFFSET('Smelter Look-up'!$C$4,$V233-4,0)&amp;"")</f>
        <v>Mining Minerals Resources SARL</v>
      </c>
      <c r="S233" s="181" t="str">
        <f t="shared" ca="1" si="33"/>
        <v>CD</v>
      </c>
      <c r="T233" s="181" t="str">
        <f ca="1">IF(B233="","",IF(ISERROR(MATCH($J233,SorP!$B$1:$B$6279,0)),"",INDIRECT("'SorP'!$A$"&amp;MATCH($S233&amp;$J233,SorP!C:C,0))))</f>
        <v>CD-HK</v>
      </c>
      <c r="U233" s="201"/>
      <c r="V233" s="226">
        <f>IF(C233="",NA(),IF(OR(C233="Smelter not listed",C233="Smelter not yet identified"),MATCH($B233&amp;$D233,'Smelter Look-up'!$J:$J,0),MATCH($B233&amp;$C233,'Smelter Look-up'!$J:$J,0)))</f>
        <v>469</v>
      </c>
      <c r="X233" s="227">
        <f t="shared" si="34"/>
        <v>0</v>
      </c>
      <c r="AB233" s="228" t="str">
        <f t="shared" si="35"/>
        <v>TinMining Minerals Resources SARL</v>
      </c>
    </row>
    <row r="234" spans="1:28" s="227" customFormat="1" ht="306">
      <c r="A234" s="181"/>
      <c r="B234" s="182" t="s">
        <v>1126</v>
      </c>
      <c r="C234" s="186" t="s">
        <v>15490</v>
      </c>
      <c r="D234" s="230" t="s">
        <v>15490</v>
      </c>
      <c r="E234" s="182" t="s">
        <v>1101</v>
      </c>
      <c r="F234" s="182" t="str">
        <f ca="1">IF(ISERROR($V234),"",OFFSET('Smelter Look-up'!$E$4,$V234-4,0))</f>
        <v>CID003868</v>
      </c>
      <c r="G234" s="182" t="str">
        <f ca="1">IF(C234=$X$4,IF(ISERROR($V234),"Enter smelter details","RMI"),IF(ISERROR($V234),"",OFFSET('Smelter Look-up'!$F$4,$V234-4,0)))</f>
        <v>RMI</v>
      </c>
      <c r="H234" s="183" t="s">
        <v>16412</v>
      </c>
      <c r="I234" s="184" t="s">
        <v>1767</v>
      </c>
      <c r="J234" s="184" t="s">
        <v>12852</v>
      </c>
      <c r="K234" s="224"/>
      <c r="L234" s="224"/>
      <c r="M234" s="224"/>
      <c r="N234" s="224" t="s">
        <v>16413</v>
      </c>
      <c r="O234" s="224" t="s">
        <v>16414</v>
      </c>
      <c r="P234" s="185"/>
      <c r="Q234" s="225" t="s">
        <v>15808</v>
      </c>
      <c r="R234" s="182" t="str">
        <f ca="1">IF(ISERROR($V234),"",OFFSET('Smelter Look-up'!$C$4,$V234-4,0)&amp;"")</f>
        <v>PT Putera Sarana Shakti (PT PSS)</v>
      </c>
      <c r="S234" s="181" t="str">
        <f t="shared" ca="1" si="33"/>
        <v>ID</v>
      </c>
      <c r="T234" s="181" t="str">
        <f ca="1">IF(B234="","",IF(ISERROR(MATCH($J234,SorP!$B$1:$B$6279,0)),"",INDIRECT("'SorP'!$A$"&amp;MATCH($S234&amp;$J234,SorP!C:C,0))))</f>
        <v>ID-BB</v>
      </c>
      <c r="U234" s="201"/>
      <c r="V234" s="226">
        <f>IF(C234="",NA(),IF(OR(C234="Smelter not listed",C234="Smelter not yet identified"),MATCH($B234&amp;$D234,'Smelter Look-up'!$J:$J,0),MATCH($B234&amp;$C234,'Smelter Look-up'!$J:$J,0)))</f>
        <v>505</v>
      </c>
      <c r="X234" s="227">
        <f t="shared" si="34"/>
        <v>0</v>
      </c>
      <c r="AB234" s="228" t="str">
        <f t="shared" si="35"/>
        <v>TinPT Putera Sarana Shakti (PT PSS)</v>
      </c>
    </row>
    <row r="235" spans="1:28" s="227" customFormat="1" ht="140.25">
      <c r="A235" s="181"/>
      <c r="B235" s="182" t="s">
        <v>1126</v>
      </c>
      <c r="C235" s="186" t="s">
        <v>15473</v>
      </c>
      <c r="D235" s="230" t="s">
        <v>15473</v>
      </c>
      <c r="E235" s="182" t="s">
        <v>1110</v>
      </c>
      <c r="F235" s="182" t="str">
        <f ca="1">IF(ISERROR($V235),"",OFFSET('Smelter Look-up'!$E$4,$V235-4,0))</f>
        <v>CID003831</v>
      </c>
      <c r="G235" s="182" t="str">
        <f ca="1">IF(C235=$X$4,IF(ISERROR($V235),"Enter smelter details","RMI"),IF(ISERROR($V235),"",OFFSET('Smelter Look-up'!$F$4,$V235-4,0)))</f>
        <v>RMI</v>
      </c>
      <c r="H235" s="183" t="s">
        <v>16415</v>
      </c>
      <c r="I235" s="184" t="s">
        <v>8263</v>
      </c>
      <c r="J235" s="184" t="s">
        <v>8263</v>
      </c>
      <c r="K235" s="224"/>
      <c r="L235" s="224"/>
      <c r="M235" s="224"/>
      <c r="N235" s="224"/>
      <c r="O235" s="224" t="s">
        <v>16416</v>
      </c>
      <c r="P235" s="185"/>
      <c r="Q235" s="225" t="s">
        <v>15808</v>
      </c>
      <c r="R235" s="182" t="str">
        <f ca="1">IF(ISERROR($V235),"",OFFSET('Smelter Look-up'!$C$4,$V235-4,0)&amp;"")</f>
        <v>DS Myanmar</v>
      </c>
      <c r="S235" s="181" t="str">
        <f t="shared" ca="1" si="33"/>
        <v>MM</v>
      </c>
      <c r="T235" s="181" t="str">
        <f ca="1">IF(B235="","",IF(ISERROR(MATCH($J235,SorP!$B$1:$B$6279,0)),"",INDIRECT("'SorP'!$A$"&amp;MATCH($S235&amp;$J235,SorP!C:C,0))))</f>
        <v>MM-06</v>
      </c>
      <c r="U235" s="201"/>
      <c r="V235" s="226">
        <f>IF(C235="",NA(),IF(OR(C235="Smelter not listed",C235="Smelter not yet identified"),MATCH($B235&amp;$D235,'Smelter Look-up'!$J:$J,0),MATCH($B235&amp;$C235,'Smelter Look-up'!$J:$J,0)))</f>
        <v>419</v>
      </c>
      <c r="X235" s="227">
        <f t="shared" si="34"/>
        <v>0</v>
      </c>
      <c r="AB235" s="228" t="str">
        <f t="shared" si="35"/>
        <v>TinDS Myanmar</v>
      </c>
    </row>
    <row r="236" spans="1:28" s="227" customFormat="1" ht="409.5">
      <c r="A236" s="181"/>
      <c r="B236" s="182" t="s">
        <v>1126</v>
      </c>
      <c r="C236" s="186" t="s">
        <v>15099</v>
      </c>
      <c r="D236" s="230" t="s">
        <v>15099</v>
      </c>
      <c r="E236" s="182" t="s">
        <v>1092</v>
      </c>
      <c r="F236" s="182" t="str">
        <f ca="1">IF(ISERROR($V236),"",OFFSET('Smelter Look-up'!$E$4,$V236-4,0))</f>
        <v>CID003582</v>
      </c>
      <c r="G236" s="182" t="str">
        <f ca="1">IF(C236=$X$4,IF(ISERROR($V236),"Enter smelter details","RMI"),IF(ISERROR($V236),"",OFFSET('Smelter Look-up'!$F$4,$V236-4,0)))</f>
        <v>RMI</v>
      </c>
      <c r="H236" s="183" t="s">
        <v>16417</v>
      </c>
      <c r="I236" s="184" t="s">
        <v>15144</v>
      </c>
      <c r="J236" s="184" t="s">
        <v>1674</v>
      </c>
      <c r="K236" s="224"/>
      <c r="L236" s="224"/>
      <c r="M236" s="224"/>
      <c r="N236" s="224" t="s">
        <v>16418</v>
      </c>
      <c r="O236" s="224" t="s">
        <v>16419</v>
      </c>
      <c r="P236" s="185"/>
      <c r="Q236" s="225" t="s">
        <v>15808</v>
      </c>
      <c r="R236" s="182" t="str">
        <f ca="1">IF(ISERROR($V236),"",OFFSET('Smelter Look-up'!$C$4,$V236-4,0)&amp;"")</f>
        <v>Fabrica Auricchio Industria e Comercio Ltda.</v>
      </c>
      <c r="S236" s="181" t="str">
        <f t="shared" ca="1" si="33"/>
        <v>BR</v>
      </c>
      <c r="T236" s="181" t="str">
        <f ca="1">IF(B236="","",IF(ISERROR(MATCH($J236,SorP!$B$1:$B$6279,0)),"",INDIRECT("'SorP'!$A$"&amp;MATCH($S236&amp;$J236,SorP!C:C,0))))</f>
        <v>BR-SP</v>
      </c>
      <c r="U236" s="201"/>
      <c r="V236" s="226">
        <f>IF(C236="",NA(),IF(OR(C236="Smelter not listed",C236="Smelter not yet identified"),MATCH($B236&amp;$D236,'Smelter Look-up'!$J:$J,0),MATCH($B236&amp;$C236,'Smelter Look-up'!$J:$J,0)))</f>
        <v>429</v>
      </c>
      <c r="X236" s="227">
        <f t="shared" si="34"/>
        <v>0</v>
      </c>
      <c r="AB236" s="228" t="str">
        <f t="shared" si="35"/>
        <v>TinFabrica Auricchio Industria e Comercio Ltda.</v>
      </c>
    </row>
    <row r="237" spans="1:28" s="227" customFormat="1" ht="409.5">
      <c r="A237" s="181"/>
      <c r="B237" s="182" t="s">
        <v>1126</v>
      </c>
      <c r="C237" s="186" t="s">
        <v>15091</v>
      </c>
      <c r="D237" s="230" t="s">
        <v>15091</v>
      </c>
      <c r="E237" s="182" t="s">
        <v>1098</v>
      </c>
      <c r="F237" s="182" t="str">
        <f ca="1">IF(ISERROR($V237),"",OFFSET('Smelter Look-up'!$E$4,$V237-4,0))</f>
        <v>CID003524</v>
      </c>
      <c r="G237" s="182" t="str">
        <f ca="1">IF(C237=$X$4,IF(ISERROR($V237),"Enter smelter details","RMI"),IF(ISERROR($V237),"",OFFSET('Smelter Look-up'!$F$4,$V237-4,0)))</f>
        <v>RMI</v>
      </c>
      <c r="H237" s="183" t="s">
        <v>16420</v>
      </c>
      <c r="I237" s="184" t="s">
        <v>3651</v>
      </c>
      <c r="J237" s="184" t="s">
        <v>3651</v>
      </c>
      <c r="K237" s="224"/>
      <c r="L237" s="224"/>
      <c r="M237" s="224"/>
      <c r="N237" s="224" t="s">
        <v>16421</v>
      </c>
      <c r="O237" s="224" t="s">
        <v>16422</v>
      </c>
      <c r="P237" s="185"/>
      <c r="Q237" s="225" t="s">
        <v>15808</v>
      </c>
      <c r="R237" s="182" t="str">
        <f ca="1">IF(ISERROR($V237),"",OFFSET('Smelter Look-up'!$C$4,$V237-4,0)&amp;"")</f>
        <v>CRM Synergies</v>
      </c>
      <c r="S237" s="181" t="str">
        <f t="shared" ca="1" si="33"/>
        <v>ES</v>
      </c>
      <c r="T237" s="181" t="str">
        <f ca="1">IF(B237="","",IF(ISERROR(MATCH($J237,SorP!$B$1:$B$6279,0)),"",INDIRECT("'SorP'!$A$"&amp;MATCH($S237&amp;$J237,SorP!C:C,0))))</f>
        <v>ES-TO</v>
      </c>
      <c r="U237" s="201"/>
      <c r="V237" s="226">
        <f>IF(C237="",NA(),IF(OR(C237="Smelter not listed",C237="Smelter not yet identified"),MATCH($B237&amp;$D237,'Smelter Look-up'!$J:$J,0),MATCH($B237&amp;$C237,'Smelter Look-up'!$J:$J,0)))</f>
        <v>411</v>
      </c>
      <c r="X237" s="227">
        <f t="shared" si="34"/>
        <v>0</v>
      </c>
      <c r="AB237" s="228" t="str">
        <f t="shared" si="35"/>
        <v>TinCRM Synergies</v>
      </c>
    </row>
    <row r="238" spans="1:28" s="227" customFormat="1" ht="409.5">
      <c r="A238" s="181"/>
      <c r="B238" s="182" t="s">
        <v>1126</v>
      </c>
      <c r="C238" s="186" t="s">
        <v>15088</v>
      </c>
      <c r="D238" s="230" t="s">
        <v>15088</v>
      </c>
      <c r="E238" s="182" t="s">
        <v>1092</v>
      </c>
      <c r="F238" s="182" t="str">
        <f ca="1">IF(ISERROR($V238),"",OFFSET('Smelter Look-up'!$E$4,$V238-4,0))</f>
        <v>CID003486</v>
      </c>
      <c r="G238" s="182" t="str">
        <f ca="1">IF(C238=$X$4,IF(ISERROR($V238),"Enter smelter details","RMI"),IF(ISERROR($V238),"",OFFSET('Smelter Look-up'!$F$4,$V238-4,0)))</f>
        <v>RMI</v>
      </c>
      <c r="H238" s="183" t="s">
        <v>16423</v>
      </c>
      <c r="I238" s="184" t="s">
        <v>15141</v>
      </c>
      <c r="J238" s="184" t="s">
        <v>3461</v>
      </c>
      <c r="K238" s="224"/>
      <c r="L238" s="224"/>
      <c r="M238" s="224"/>
      <c r="N238" s="224"/>
      <c r="O238" s="224" t="s">
        <v>16424</v>
      </c>
      <c r="P238" s="185"/>
      <c r="Q238" s="225" t="s">
        <v>15808</v>
      </c>
      <c r="R238" s="182" t="str">
        <f ca="1">IF(ISERROR($V238),"",OFFSET('Smelter Look-up'!$C$4,$V238-4,0)&amp;"")</f>
        <v>CRM Fundicao De Metais E Comercio De Equipamentos Eletronicos Do Brasil Ltda</v>
      </c>
      <c r="S238" s="181" t="str">
        <f t="shared" ca="1" si="33"/>
        <v>BR</v>
      </c>
      <c r="T238" s="181" t="str">
        <f ca="1">IF(B238="","",IF(ISERROR(MATCH($J238,SorP!$B$1:$B$6279,0)),"",INDIRECT("'SorP'!$A$"&amp;MATCH($S238&amp;$J238,SorP!C:C,0))))</f>
        <v>BR-SC</v>
      </c>
      <c r="U238" s="201"/>
      <c r="V238" s="226">
        <f>IF(C238="",NA(),IF(OR(C238="Smelter not listed",C238="Smelter not yet identified"),MATCH($B238&amp;$D238,'Smelter Look-up'!$J:$J,0),MATCH($B238&amp;$C238,'Smelter Look-up'!$J:$J,0)))</f>
        <v>409</v>
      </c>
      <c r="X238" s="227">
        <f t="shared" si="34"/>
        <v>0</v>
      </c>
      <c r="AB238" s="228" t="str">
        <f t="shared" si="35"/>
        <v>TinCRM Fundicao De Metais E Comercio De Equipamentos Eletronicos Do Brasil Ltda</v>
      </c>
    </row>
    <row r="239" spans="1:28" s="227" customFormat="1" ht="409.5">
      <c r="A239" s="181"/>
      <c r="B239" s="182" t="s">
        <v>1126</v>
      </c>
      <c r="C239" s="186" t="s">
        <v>13853</v>
      </c>
      <c r="D239" s="230" t="s">
        <v>13853</v>
      </c>
      <c r="E239" s="182" t="s">
        <v>1101</v>
      </c>
      <c r="F239" s="182" t="str">
        <f ca="1">IF(ISERROR($V239),"",OFFSET('Smelter Look-up'!$E$4,$V239-4,0))</f>
        <v>CID003449</v>
      </c>
      <c r="G239" s="182" t="str">
        <f ca="1">IF(C239=$X$4,IF(ISERROR($V239),"Enter smelter details","RMI"),IF(ISERROR($V239),"",OFFSET('Smelter Look-up'!$F$4,$V239-4,0)))</f>
        <v>RMI</v>
      </c>
      <c r="H239" s="183" t="s">
        <v>16425</v>
      </c>
      <c r="I239" s="184" t="s">
        <v>15147</v>
      </c>
      <c r="J239" s="184" t="s">
        <v>12852</v>
      </c>
      <c r="K239" s="224"/>
      <c r="L239" s="224"/>
      <c r="M239" s="224"/>
      <c r="N239" s="224" t="s">
        <v>16426</v>
      </c>
      <c r="O239" s="224" t="s">
        <v>16427</v>
      </c>
      <c r="P239" s="185"/>
      <c r="Q239" s="225" t="s">
        <v>15808</v>
      </c>
      <c r="R239" s="182" t="str">
        <f ca="1">IF(ISERROR($V239),"",OFFSET('Smelter Look-up'!$C$4,$V239-4,0)&amp;"")</f>
        <v>PT Mitra Sukses Globalindo</v>
      </c>
      <c r="S239" s="181" t="str">
        <f t="shared" ca="1" si="33"/>
        <v>ID</v>
      </c>
      <c r="T239" s="181" t="str">
        <f ca="1">IF(B239="","",IF(ISERROR(MATCH($J239,SorP!$B$1:$B$6279,0)),"",INDIRECT("'SorP'!$A$"&amp;MATCH($S239&amp;$J239,SorP!C:C,0))))</f>
        <v>ID-BB</v>
      </c>
      <c r="U239" s="201"/>
      <c r="V239" s="226">
        <f>IF(C239="",NA(),IF(OR(C239="Smelter not listed",C239="Smelter not yet identified"),MATCH($B239&amp;$D239,'Smelter Look-up'!$J:$J,0),MATCH($B239&amp;$C239,'Smelter Look-up'!$J:$J,0)))</f>
        <v>501</v>
      </c>
      <c r="X239" s="227">
        <f t="shared" si="34"/>
        <v>0</v>
      </c>
      <c r="AB239" s="228" t="str">
        <f t="shared" si="35"/>
        <v>TinPT Mitra Sukses Globalindo</v>
      </c>
    </row>
    <row r="240" spans="1:28" s="227" customFormat="1" ht="409.5">
      <c r="A240" s="181"/>
      <c r="B240" s="182" t="s">
        <v>1126</v>
      </c>
      <c r="C240" s="186" t="s">
        <v>13851</v>
      </c>
      <c r="D240" s="230" t="s">
        <v>13851</v>
      </c>
      <c r="E240" s="182" t="s">
        <v>1096</v>
      </c>
      <c r="F240" s="182" t="str">
        <f ca="1">IF(ISERROR($V240),"",OFFSET('Smelter Look-up'!$E$4,$V240-4,0))</f>
        <v>CID003410</v>
      </c>
      <c r="G240" s="182" t="str">
        <f ca="1">IF(C240=$X$4,IF(ISERROR($V240),"Enter smelter details","RMI"),IF(ISERROR($V240),"",OFFSET('Smelter Look-up'!$F$4,$V240-4,0)))</f>
        <v>RMI</v>
      </c>
      <c r="H240" s="183" t="s">
        <v>16428</v>
      </c>
      <c r="I240" s="184" t="s">
        <v>2446</v>
      </c>
      <c r="J240" s="184" t="s">
        <v>13628</v>
      </c>
      <c r="K240" s="224"/>
      <c r="L240" s="224"/>
      <c r="M240" s="224"/>
      <c r="N240" s="224" t="s">
        <v>15831</v>
      </c>
      <c r="O240" s="224" t="s">
        <v>16429</v>
      </c>
      <c r="P240" s="185"/>
      <c r="Q240" s="225"/>
      <c r="R240" s="182" t="str">
        <f ca="1">IF(ISERROR($V240),"",OFFSET('Smelter Look-up'!$C$4,$V240-4,0)&amp;"")</f>
        <v>Gejiu City Fuxiang Industry and Trade Co., Ltd.</v>
      </c>
      <c r="S240" s="181" t="str">
        <f t="shared" ca="1" si="33"/>
        <v>CN</v>
      </c>
      <c r="T240" s="181" t="str">
        <f ca="1">IF(B240="","",IF(ISERROR(MATCH($J240,SorP!$B$1:$B$6279,0)),"",INDIRECT("'SorP'!$A$"&amp;MATCH($S240&amp;$J240,SorP!C:C,0))))</f>
        <v>CN-YN</v>
      </c>
      <c r="U240" s="201"/>
      <c r="V240" s="226">
        <f>IF(C240="",NA(),IF(OR(C240="Smelter not listed",C240="Smelter not yet identified"),MATCH($B240&amp;$D240,'Smelter Look-up'!$J:$J,0),MATCH($B240&amp;$C240,'Smelter Look-up'!$J:$J,0)))</f>
        <v>433</v>
      </c>
      <c r="X240" s="227">
        <f t="shared" si="34"/>
        <v>0</v>
      </c>
      <c r="AB240" s="228" t="str">
        <f t="shared" si="35"/>
        <v>TinGejiu City Fuxiang Industry and Trade Co., Ltd.</v>
      </c>
    </row>
    <row r="241" spans="1:28" s="227" customFormat="1" ht="409.5">
      <c r="A241" s="181"/>
      <c r="B241" s="182" t="s">
        <v>1126</v>
      </c>
      <c r="C241" s="186" t="s">
        <v>13805</v>
      </c>
      <c r="D241" s="230" t="s">
        <v>13805</v>
      </c>
      <c r="E241" s="182" t="s">
        <v>1102</v>
      </c>
      <c r="F241" s="182" t="str">
        <f ca="1">IF(ISERROR($V241),"",OFFSET('Smelter Look-up'!$E$4,$V241-4,0))</f>
        <v>CID003409</v>
      </c>
      <c r="G241" s="182" t="str">
        <f ca="1">IF(C241=$X$4,IF(ISERROR($V241),"Enter smelter details","RMI"),IF(ISERROR($V241),"",OFFSET('Smelter Look-up'!$F$4,$V241-4,0)))</f>
        <v>RMI</v>
      </c>
      <c r="H241" s="183" t="s">
        <v>16430</v>
      </c>
      <c r="I241" s="184" t="s">
        <v>13828</v>
      </c>
      <c r="J241" s="184" t="s">
        <v>15579</v>
      </c>
      <c r="K241" s="224"/>
      <c r="L241" s="224"/>
      <c r="M241" s="224"/>
      <c r="N241" s="224" t="s">
        <v>15831</v>
      </c>
      <c r="O241" s="224" t="s">
        <v>16431</v>
      </c>
      <c r="P241" s="185"/>
      <c r="Q241" s="225"/>
      <c r="R241" s="182" t="str">
        <f ca="1">IF(ISERROR($V241),"",OFFSET('Smelter Look-up'!$C$4,$V241-4,0)&amp;"")</f>
        <v>Precious Minerals and Smelting Limited</v>
      </c>
      <c r="S241" s="181" t="str">
        <f t="shared" ca="1" si="33"/>
        <v>IN</v>
      </c>
      <c r="T241" s="181" t="str">
        <f ca="1">IF(B241="","",IF(ISERROR(MATCH($J241,SorP!$B$1:$B$6279,0)),"",INDIRECT("'SorP'!$A$"&amp;MATCH($S241&amp;$J241,SorP!C:C,0))))</f>
        <v>IN-CT</v>
      </c>
      <c r="U241" s="201"/>
      <c r="V241" s="226">
        <f>IF(C241="",NA(),IF(OR(C241="Smelter not listed",C241="Smelter not yet identified"),MATCH($B241&amp;$D241,'Smelter Look-up'!$J:$J,0),MATCH($B241&amp;$C241,'Smelter Look-up'!$J:$J,0)))</f>
        <v>485</v>
      </c>
      <c r="X241" s="227">
        <f t="shared" si="34"/>
        <v>0</v>
      </c>
      <c r="AB241" s="228" t="str">
        <f t="shared" si="35"/>
        <v>TinPrecious Minerals and Smelting Limited</v>
      </c>
    </row>
    <row r="242" spans="1:28" s="227" customFormat="1" ht="409.5">
      <c r="A242" s="181"/>
      <c r="B242" s="182" t="s">
        <v>1126</v>
      </c>
      <c r="C242" s="186" t="s">
        <v>13807</v>
      </c>
      <c r="D242" s="230" t="s">
        <v>13807</v>
      </c>
      <c r="E242" s="182" t="s">
        <v>1096</v>
      </c>
      <c r="F242" s="182" t="str">
        <f ca="1">IF(ISERROR($V242),"",OFFSET('Smelter Look-up'!$E$4,$V242-4,0))</f>
        <v>CID003397</v>
      </c>
      <c r="G242" s="182">
        <f ca="1">IF(C242=$X$4,IF(ISERROR($V242),"Enter smelter details","RMI"),IF(ISERROR($V242),"",OFFSET('Smelter Look-up'!$F$4,$V242-4,0)))</f>
        <v>0</v>
      </c>
      <c r="H242" s="183" t="s">
        <v>16432</v>
      </c>
      <c r="I242" s="184" t="s">
        <v>2446</v>
      </c>
      <c r="J242" s="184" t="s">
        <v>13628</v>
      </c>
      <c r="K242" s="224"/>
      <c r="L242" s="224"/>
      <c r="M242" s="224"/>
      <c r="N242" s="224" t="s">
        <v>16433</v>
      </c>
      <c r="O242" s="224" t="s">
        <v>16434</v>
      </c>
      <c r="P242" s="185"/>
      <c r="Q242" s="225" t="s">
        <v>15808</v>
      </c>
      <c r="R242" s="182" t="str">
        <f ca="1">IF(ISERROR($V242),"",OFFSET('Smelter Look-up'!$C$4,$V242-4,0)&amp;"")</f>
        <v>Yunnan Yunfan Non-ferrous Metals Co., Ltd.</v>
      </c>
      <c r="S242" s="181" t="str">
        <f t="shared" ca="1" si="33"/>
        <v>CN</v>
      </c>
      <c r="T242" s="181" t="str">
        <f ca="1">IF(B242="","",IF(ISERROR(MATCH($J242,SorP!$B$1:$B$6279,0)),"",INDIRECT("'SorP'!$A$"&amp;MATCH($S242&amp;$J242,SorP!C:C,0))))</f>
        <v>CN-YN</v>
      </c>
      <c r="U242" s="201"/>
      <c r="V242" s="226">
        <f>IF(C242="",NA(),IF(OR(C242="Smelter not listed",C242="Smelter not yet identified"),MATCH($B242&amp;$D242,'Smelter Look-up'!$J:$J,0),MATCH($B242&amp;$C242,'Smelter Look-up'!$J:$J,0)))</f>
        <v>551</v>
      </c>
      <c r="X242" s="227">
        <f t="shared" si="34"/>
        <v>0</v>
      </c>
      <c r="AB242" s="228" t="str">
        <f t="shared" si="35"/>
        <v>TinYunnan Yunfan Non-ferrous Metals Co., Ltd.</v>
      </c>
    </row>
    <row r="243" spans="1:28" s="227" customFormat="1" ht="409.5">
      <c r="A243" s="181"/>
      <c r="B243" s="182" t="s">
        <v>1126</v>
      </c>
      <c r="C243" s="186" t="s">
        <v>13852</v>
      </c>
      <c r="D243" s="230" t="s">
        <v>13852</v>
      </c>
      <c r="E243" s="182" t="s">
        <v>13105</v>
      </c>
      <c r="F243" s="182" t="str">
        <f ca="1">IF(ISERROR($V243),"",OFFSET('Smelter Look-up'!$E$4,$V243-4,0))</f>
        <v>CID003387</v>
      </c>
      <c r="G243" s="182" t="str">
        <f ca="1">IF(C243=$X$4,IF(ISERROR($V243),"Enter smelter details","RMI"),IF(ISERROR($V243),"",OFFSET('Smelter Look-up'!$F$4,$V243-4,0)))</f>
        <v>RMI</v>
      </c>
      <c r="H243" s="183" t="s">
        <v>16435</v>
      </c>
      <c r="I243" s="184" t="s">
        <v>13879</v>
      </c>
      <c r="J243" s="184" t="s">
        <v>10065</v>
      </c>
      <c r="K243" s="224"/>
      <c r="L243" s="224"/>
      <c r="M243" s="224"/>
      <c r="N243" s="224" t="s">
        <v>16436</v>
      </c>
      <c r="O243" s="224" t="s">
        <v>16437</v>
      </c>
      <c r="P243" s="185"/>
      <c r="Q243" s="225" t="s">
        <v>15808</v>
      </c>
      <c r="R243" s="182" t="str">
        <f ca="1">IF(ISERROR($V243),"",OFFSET('Smelter Look-up'!$C$4,$V243-4,0)&amp;"")</f>
        <v>Luna Smelter, Ltd.</v>
      </c>
      <c r="S243" s="181" t="str">
        <f t="shared" ca="1" si="33"/>
        <v>RW</v>
      </c>
      <c r="T243" s="181" t="str">
        <f ca="1">IF(B243="","",IF(ISERROR(MATCH($J243,SorP!$B$1:$B$6279,0)),"",INDIRECT("'SorP'!$A$"&amp;MATCH($S243&amp;$J243,SorP!C:C,0))))</f>
        <v>RW-01</v>
      </c>
      <c r="U243" s="201"/>
      <c r="V243" s="226">
        <f>IF(C243="",NA(),IF(OR(C243="Smelter not listed",C243="Smelter not yet identified"),MATCH($B243&amp;$D243,'Smelter Look-up'!$J:$J,0),MATCH($B243&amp;$C243,'Smelter Look-up'!$J:$J,0)))</f>
        <v>456</v>
      </c>
      <c r="X243" s="227">
        <f t="shared" si="34"/>
        <v>0</v>
      </c>
      <c r="AB243" s="228" t="str">
        <f t="shared" si="35"/>
        <v>TinLuna Smelter, Ltd.</v>
      </c>
    </row>
    <row r="244" spans="1:28" s="227" customFormat="1" ht="409.5">
      <c r="A244" s="181"/>
      <c r="B244" s="182" t="s">
        <v>1126</v>
      </c>
      <c r="C244" s="186" t="s">
        <v>15113</v>
      </c>
      <c r="D244" s="230" t="s">
        <v>15113</v>
      </c>
      <c r="E244" s="182" t="s">
        <v>1101</v>
      </c>
      <c r="F244" s="182" t="str">
        <f ca="1">IF(ISERROR($V244),"",OFFSET('Smelter Look-up'!$E$4,$V244-4,0))</f>
        <v>CID003381</v>
      </c>
      <c r="G244" s="182" t="str">
        <f ca="1">IF(C244=$X$4,IF(ISERROR($V244),"Enter smelter details","RMI"),IF(ISERROR($V244),"",OFFSET('Smelter Look-up'!$F$4,$V244-4,0)))</f>
        <v>RMI</v>
      </c>
      <c r="H244" s="183" t="s">
        <v>16438</v>
      </c>
      <c r="I244" s="184" t="s">
        <v>15149</v>
      </c>
      <c r="J244" s="184" t="s">
        <v>12852</v>
      </c>
      <c r="K244" s="224"/>
      <c r="L244" s="224"/>
      <c r="M244" s="224"/>
      <c r="N244" s="224" t="s">
        <v>16439</v>
      </c>
      <c r="O244" s="224" t="s">
        <v>16440</v>
      </c>
      <c r="P244" s="185"/>
      <c r="Q244" s="225" t="s">
        <v>15808</v>
      </c>
      <c r="R244" s="182" t="str">
        <f ca="1">IF(ISERROR($V244),"",OFFSET('Smelter Look-up'!$C$4,$V244-4,0)&amp;"")</f>
        <v>PT Rajawali Rimba Perkasa</v>
      </c>
      <c r="S244" s="181" t="str">
        <f t="shared" ca="1" si="33"/>
        <v>ID</v>
      </c>
      <c r="T244" s="181" t="str">
        <f ca="1">IF(B244="","",IF(ISERROR(MATCH($J244,SorP!$B$1:$B$6279,0)),"",INDIRECT("'SorP'!$A$"&amp;MATCH($S244&amp;$J244,SorP!C:C,0))))</f>
        <v>ID-BB</v>
      </c>
      <c r="U244" s="201"/>
      <c r="V244" s="226">
        <f>IF(C244="",NA(),IF(OR(C244="Smelter not listed",C244="Smelter not yet identified"),MATCH($B244&amp;$D244,'Smelter Look-up'!$J:$J,0),MATCH($B244&amp;$C244,'Smelter Look-up'!$J:$J,0)))</f>
        <v>506</v>
      </c>
      <c r="X244" s="227">
        <f t="shared" si="34"/>
        <v>0</v>
      </c>
      <c r="AB244" s="228" t="str">
        <f t="shared" si="35"/>
        <v>TinPT Rajawali Rimba Perkasa</v>
      </c>
    </row>
    <row r="245" spans="1:28" s="227" customFormat="1" ht="409.5">
      <c r="A245" s="181"/>
      <c r="B245" s="182" t="s">
        <v>1126</v>
      </c>
      <c r="C245" s="186" t="s">
        <v>13797</v>
      </c>
      <c r="D245" s="230" t="s">
        <v>13797</v>
      </c>
      <c r="E245" s="182" t="s">
        <v>1096</v>
      </c>
      <c r="F245" s="182" t="str">
        <f ca="1">IF(ISERROR($V245),"",OFFSET('Smelter Look-up'!$E$4,$V245-4,0))</f>
        <v>CID003356</v>
      </c>
      <c r="G245" s="182" t="str">
        <f ca="1">IF(C245=$X$4,IF(ISERROR($V245),"Enter smelter details","RMI"),IF(ISERROR($V245),"",OFFSET('Smelter Look-up'!$F$4,$V245-4,0)))</f>
        <v>RMI</v>
      </c>
      <c r="H245" s="183" t="s">
        <v>16441</v>
      </c>
      <c r="I245" s="184" t="s">
        <v>13827</v>
      </c>
      <c r="J245" s="184" t="s">
        <v>13624</v>
      </c>
      <c r="K245" s="224"/>
      <c r="L245" s="224"/>
      <c r="M245" s="224"/>
      <c r="N245" s="224" t="s">
        <v>16442</v>
      </c>
      <c r="O245" s="224" t="s">
        <v>16443</v>
      </c>
      <c r="P245" s="185"/>
      <c r="Q245" s="225"/>
      <c r="R245" s="182" t="str">
        <f ca="1">IF(ISERROR($V245),"",OFFSET('Smelter Look-up'!$C$4,$V245-4,0)&amp;"")</f>
        <v>Dongguan CiEXPO Environmental Engineering Co., Ltd.</v>
      </c>
      <c r="S245" s="181" t="str">
        <f t="shared" ca="1" si="33"/>
        <v>CN</v>
      </c>
      <c r="T245" s="181" t="str">
        <f ca="1">IF(B245="","",IF(ISERROR(MATCH($J245,SorP!$B$1:$B$6279,0)),"",INDIRECT("'SorP'!$A$"&amp;MATCH($S245&amp;$J245,SorP!C:C,0))))</f>
        <v>CN-GD</v>
      </c>
      <c r="U245" s="201"/>
      <c r="V245" s="226">
        <f>IF(C245="",NA(),IF(OR(C245="Smelter not listed",C245="Smelter not yet identified"),MATCH($B245&amp;$D245,'Smelter Look-up'!$J:$J,0),MATCH($B245&amp;$C245,'Smelter Look-up'!$J:$J,0)))</f>
        <v>416</v>
      </c>
      <c r="X245" s="227">
        <f t="shared" si="34"/>
        <v>0</v>
      </c>
      <c r="AB245" s="228" t="str">
        <f t="shared" si="35"/>
        <v>TinDongguan CiEXPO Environmental Engineering Co., Ltd.</v>
      </c>
    </row>
    <row r="246" spans="1:28" s="227" customFormat="1" ht="409.5">
      <c r="A246" s="181"/>
      <c r="B246" s="182" t="s">
        <v>1126</v>
      </c>
      <c r="C246" s="186" t="s">
        <v>13183</v>
      </c>
      <c r="D246" s="230" t="s">
        <v>13183</v>
      </c>
      <c r="E246" s="182" t="s">
        <v>2432</v>
      </c>
      <c r="F246" s="182" t="str">
        <f ca="1">IF(ISERROR($V246),"",OFFSET('Smelter Look-up'!$E$4,$V246-4,0))</f>
        <v>CID003325</v>
      </c>
      <c r="G246" s="182" t="str">
        <f ca="1">IF(C246=$X$4,IF(ISERROR($V246),"Enter smelter details","RMI"),IF(ISERROR($V246),"",OFFSET('Smelter Look-up'!$F$4,$V246-4,0)))</f>
        <v>RMI</v>
      </c>
      <c r="H246" s="183" t="s">
        <v>16444</v>
      </c>
      <c r="I246" s="184" t="s">
        <v>13185</v>
      </c>
      <c r="J246" s="184" t="s">
        <v>1737</v>
      </c>
      <c r="K246" s="224"/>
      <c r="L246" s="224"/>
      <c r="M246" s="224"/>
      <c r="N246" s="224" t="s">
        <v>16445</v>
      </c>
      <c r="O246" s="224" t="s">
        <v>16446</v>
      </c>
      <c r="P246" s="185"/>
      <c r="Q246" s="225" t="s">
        <v>15808</v>
      </c>
      <c r="R246" s="182" t="str">
        <f ca="1">IF(ISERROR($V246),"",OFFSET('Smelter Look-up'!$C$4,$V246-4,0)&amp;"")</f>
        <v>Tin Technology &amp; Refining</v>
      </c>
      <c r="S246" s="181" t="str">
        <f t="shared" ca="1" si="33"/>
        <v>US</v>
      </c>
      <c r="T246" s="181" t="str">
        <f ca="1">IF(B246="","",IF(ISERROR(MATCH($J246,SorP!$B$1:$B$6279,0)),"",INDIRECT("'SorP'!$A$"&amp;MATCH($S246&amp;$J246,SorP!C:C,0))))</f>
        <v>US-PA</v>
      </c>
      <c r="U246" s="201"/>
      <c r="V246" s="226">
        <f>IF(C246="",NA(),IF(OR(C246="Smelter not listed",C246="Smelter not yet identified"),MATCH($B246&amp;$D246,'Smelter Look-up'!$J:$J,0),MATCH($B246&amp;$C246,'Smelter Look-up'!$J:$J,0)))</f>
        <v>530</v>
      </c>
      <c r="X246" s="227">
        <f t="shared" si="34"/>
        <v>0</v>
      </c>
      <c r="AB246" s="228" t="str">
        <f t="shared" si="35"/>
        <v>TinTin Technology &amp; Refining</v>
      </c>
    </row>
    <row r="247" spans="1:28" s="227" customFormat="1" ht="409.5">
      <c r="A247" s="181"/>
      <c r="B247" s="182" t="s">
        <v>1126</v>
      </c>
      <c r="C247" s="186" t="s">
        <v>12934</v>
      </c>
      <c r="D247" s="230" t="s">
        <v>12934</v>
      </c>
      <c r="E247" s="182" t="s">
        <v>1110</v>
      </c>
      <c r="F247" s="182" t="str">
        <f ca="1">IF(ISERROR($V247),"",OFFSET('Smelter Look-up'!$E$4,$V247-4,0))</f>
        <v>CID003208</v>
      </c>
      <c r="G247" s="182" t="str">
        <f ca="1">IF(C247=$X$4,IF(ISERROR($V247),"Enter smelter details","RMI"),IF(ISERROR($V247),"",OFFSET('Smelter Look-up'!$F$4,$V247-4,0)))</f>
        <v>RMI</v>
      </c>
      <c r="H247" s="183" t="s">
        <v>16415</v>
      </c>
      <c r="I247" s="184" t="s">
        <v>8263</v>
      </c>
      <c r="J247" s="184" t="s">
        <v>8263</v>
      </c>
      <c r="K247" s="224"/>
      <c r="L247" s="224"/>
      <c r="M247" s="224"/>
      <c r="N247" s="224" t="s">
        <v>15831</v>
      </c>
      <c r="O247" s="224" t="s">
        <v>16447</v>
      </c>
      <c r="P247" s="185"/>
      <c r="Q247" s="225"/>
      <c r="R247" s="182" t="str">
        <f ca="1">IF(ISERROR($V247),"",OFFSET('Smelter Look-up'!$C$4,$V247-4,0)&amp;"")</f>
        <v>Pongpipat Company Limited</v>
      </c>
      <c r="S247" s="181" t="str">
        <f t="shared" ca="1" si="33"/>
        <v>MM</v>
      </c>
      <c r="T247" s="181" t="str">
        <f ca="1">IF(B247="","",IF(ISERROR(MATCH($J247,SorP!$B$1:$B$6279,0)),"",INDIRECT("'SorP'!$A$"&amp;MATCH($S247&amp;$J247,SorP!C:C,0))))</f>
        <v>MM-06</v>
      </c>
      <c r="U247" s="201"/>
      <c r="V247" s="226">
        <f>IF(C247="",NA(),IF(OR(C247="Smelter not listed",C247="Smelter not yet identified"),MATCH($B247&amp;$D247,'Smelter Look-up'!$J:$J,0),MATCH($B247&amp;$C247,'Smelter Look-up'!$J:$J,0)))</f>
        <v>484</v>
      </c>
      <c r="X247" s="227">
        <f t="shared" si="34"/>
        <v>0</v>
      </c>
      <c r="AB247" s="228" t="str">
        <f t="shared" si="35"/>
        <v>TinPongpipat Company Limited</v>
      </c>
    </row>
    <row r="248" spans="1:28" s="227" customFormat="1" ht="409.5">
      <c r="A248" s="181"/>
      <c r="B248" s="182" t="s">
        <v>1126</v>
      </c>
      <c r="C248" s="186" t="s">
        <v>12936</v>
      </c>
      <c r="D248" s="230" t="s">
        <v>12936</v>
      </c>
      <c r="E248" s="182" t="s">
        <v>1101</v>
      </c>
      <c r="F248" s="182" t="str">
        <f ca="1">IF(ISERROR($V248),"",OFFSET('Smelter Look-up'!$E$4,$V248-4,0))</f>
        <v>CID003205</v>
      </c>
      <c r="G248" s="182" t="str">
        <f ca="1">IF(C248=$X$4,IF(ISERROR($V248),"Enter smelter details","RMI"),IF(ISERROR($V248),"",OFFSET('Smelter Look-up'!$F$4,$V248-4,0)))</f>
        <v>RMI</v>
      </c>
      <c r="H248" s="183" t="s">
        <v>16448</v>
      </c>
      <c r="I248" s="184" t="s">
        <v>15147</v>
      </c>
      <c r="J248" s="184" t="s">
        <v>12852</v>
      </c>
      <c r="K248" s="224"/>
      <c r="L248" s="224"/>
      <c r="M248" s="224"/>
      <c r="N248" s="224" t="s">
        <v>16449</v>
      </c>
      <c r="O248" s="224" t="s">
        <v>16450</v>
      </c>
      <c r="P248" s="185"/>
      <c r="Q248" s="225" t="s">
        <v>15808</v>
      </c>
      <c r="R248" s="182" t="str">
        <f ca="1">IF(ISERROR($V248),"",OFFSET('Smelter Look-up'!$C$4,$V248-4,0)&amp;"")</f>
        <v>PT Bangka Serumpun</v>
      </c>
      <c r="S248" s="181" t="str">
        <f t="shared" ca="1" si="33"/>
        <v>ID</v>
      </c>
      <c r="T248" s="181" t="str">
        <f ca="1">IF(B248="","",IF(ISERROR(MATCH($J248,SorP!$B$1:$B$6279,0)),"",INDIRECT("'SorP'!$A$"&amp;MATCH($S248&amp;$J248,SorP!C:C,0))))</f>
        <v>ID-BB</v>
      </c>
      <c r="U248" s="201"/>
      <c r="V248" s="226">
        <f>IF(C248="",NA(),IF(OR(C248="Smelter not listed",C248="Smelter not yet identified"),MATCH($B248&amp;$D248,'Smelter Look-up'!$J:$J,0),MATCH($B248&amp;$C248,'Smelter Look-up'!$J:$J,0)))</f>
        <v>492</v>
      </c>
      <c r="X248" s="227">
        <f t="shared" si="34"/>
        <v>0</v>
      </c>
      <c r="AB248" s="228" t="str">
        <f t="shared" si="35"/>
        <v>TinPT Bangka Serumpun</v>
      </c>
    </row>
    <row r="249" spans="1:28" s="227" customFormat="1" ht="409.5">
      <c r="A249" s="181"/>
      <c r="B249" s="182" t="s">
        <v>1126</v>
      </c>
      <c r="C249" s="186" t="s">
        <v>12929</v>
      </c>
      <c r="D249" s="230" t="s">
        <v>12929</v>
      </c>
      <c r="E249" s="182" t="s">
        <v>1096</v>
      </c>
      <c r="F249" s="182" t="str">
        <f ca="1">IF(ISERROR($V249),"",OFFSET('Smelter Look-up'!$E$4,$V249-4,0))</f>
        <v>CID003190</v>
      </c>
      <c r="G249" s="182" t="str">
        <f ca="1">IF(C249=$X$4,IF(ISERROR($V249),"Enter smelter details","RMI"),IF(ISERROR($V249),"",OFFSET('Smelter Look-up'!$F$4,$V249-4,0)))</f>
        <v>RMI</v>
      </c>
      <c r="H249" s="183" t="s">
        <v>16451</v>
      </c>
      <c r="I249" s="184" t="s">
        <v>12948</v>
      </c>
      <c r="J249" s="184" t="s">
        <v>13602</v>
      </c>
      <c r="K249" s="224"/>
      <c r="L249" s="224"/>
      <c r="M249" s="224"/>
      <c r="N249" s="224" t="s">
        <v>16452</v>
      </c>
      <c r="O249" s="224" t="s">
        <v>16453</v>
      </c>
      <c r="P249" s="185"/>
      <c r="Q249" s="225" t="s">
        <v>15808</v>
      </c>
      <c r="R249" s="182" t="str">
        <f ca="1">IF(ISERROR($V249),"",OFFSET('Smelter Look-up'!$C$4,$V249-4,0)&amp;"")</f>
        <v>Chifeng Dajingzi Tin Industry Co., Ltd.</v>
      </c>
      <c r="S249" s="181" t="str">
        <f t="shared" ca="1" si="33"/>
        <v>CN</v>
      </c>
      <c r="T249" s="181" t="str">
        <f ca="1">IF(B249="","",IF(ISERROR(MATCH($J249,SorP!$B$1:$B$6279,0)),"",INDIRECT("'SorP'!$A$"&amp;MATCH($S249&amp;$J249,SorP!C:C,0))))</f>
        <v>CN-NM</v>
      </c>
      <c r="U249" s="201"/>
      <c r="V249" s="226">
        <f>IF(C249="",NA(),IF(OR(C249="Smelter not listed",C249="Smelter not yet identified"),MATCH($B249&amp;$D249,'Smelter Look-up'!$J:$J,0),MATCH($B249&amp;$C249,'Smelter Look-up'!$J:$J,0)))</f>
        <v>401</v>
      </c>
      <c r="X249" s="227">
        <f t="shared" si="34"/>
        <v>0</v>
      </c>
      <c r="AB249" s="228" t="str">
        <f t="shared" si="35"/>
        <v>TinChifeng Dajingzi Tin Industry Co., Ltd.</v>
      </c>
    </row>
    <row r="250" spans="1:28" s="227" customFormat="1" ht="409.5">
      <c r="A250" s="181"/>
      <c r="B250" s="182" t="s">
        <v>1126</v>
      </c>
      <c r="C250" s="186" t="s">
        <v>2528</v>
      </c>
      <c r="D250" s="230" t="s">
        <v>2528</v>
      </c>
      <c r="E250" s="182" t="s">
        <v>1096</v>
      </c>
      <c r="F250" s="182" t="str">
        <f ca="1">IF(ISERROR($V250),"",OFFSET('Smelter Look-up'!$E$4,$V250-4,0))</f>
        <v>CID003116</v>
      </c>
      <c r="G250" s="182" t="str">
        <f ca="1">IF(C250=$X$4,IF(ISERROR($V250),"Enter smelter details","RMI"),IF(ISERROR($V250),"",OFFSET('Smelter Look-up'!$F$4,$V250-4,0)))</f>
        <v>RMI</v>
      </c>
      <c r="H250" s="183" t="s">
        <v>16454</v>
      </c>
      <c r="I250" s="184" t="s">
        <v>1824</v>
      </c>
      <c r="J250" s="184" t="s">
        <v>13624</v>
      </c>
      <c r="K250" s="224"/>
      <c r="L250" s="224"/>
      <c r="M250" s="224"/>
      <c r="N250" s="224" t="s">
        <v>16455</v>
      </c>
      <c r="O250" s="224" t="s">
        <v>16456</v>
      </c>
      <c r="P250" s="185"/>
      <c r="Q250" s="225" t="s">
        <v>15808</v>
      </c>
      <c r="R250" s="182" t="str">
        <f ca="1">IF(ISERROR($V250),"",OFFSET('Smelter Look-up'!$C$4,$V250-4,0)&amp;"")</f>
        <v>Guangdong Hanhe Non-Ferrous Metal Co., Ltd.</v>
      </c>
      <c r="S250" s="181" t="str">
        <f t="shared" ca="1" si="33"/>
        <v>CN</v>
      </c>
      <c r="T250" s="181" t="str">
        <f ca="1">IF(B250="","",IF(ISERROR(MATCH($J250,SorP!$B$1:$B$6279,0)),"",INDIRECT("'SorP'!$A$"&amp;MATCH($S250&amp;$J250,SorP!C:C,0))))</f>
        <v>CN-GD</v>
      </c>
      <c r="U250" s="201"/>
      <c r="V250" s="226">
        <f>IF(C250="",NA(),IF(OR(C250="Smelter not listed",C250="Smelter not yet identified"),MATCH($B250&amp;$D250,'Smelter Look-up'!$J:$J,0),MATCH($B250&amp;$C250,'Smelter Look-up'!$J:$J,0)))</f>
        <v>442</v>
      </c>
      <c r="X250" s="227">
        <f t="shared" si="34"/>
        <v>0</v>
      </c>
      <c r="AB250" s="228" t="str">
        <f t="shared" si="35"/>
        <v>TinGuangdong Hanhe Non-Ferrous Metal Co., Ltd.</v>
      </c>
    </row>
    <row r="251" spans="1:28" s="227" customFormat="1" ht="409.5">
      <c r="A251" s="181"/>
      <c r="B251" s="182" t="s">
        <v>1126</v>
      </c>
      <c r="C251" s="186" t="s">
        <v>2310</v>
      </c>
      <c r="D251" s="230" t="s">
        <v>2310</v>
      </c>
      <c r="E251" s="182" t="s">
        <v>1111</v>
      </c>
      <c r="F251" s="182" t="str">
        <f ca="1">IF(ISERROR($V251),"",OFFSET('Smelter Look-up'!$E$4,$V251-4,0))</f>
        <v>CID002858</v>
      </c>
      <c r="G251" s="182" t="str">
        <f ca="1">IF(C251=$X$4,IF(ISERROR($V251),"Enter smelter details","RMI"),IF(ISERROR($V251),"",OFFSET('Smelter Look-up'!$F$4,$V251-4,0)))</f>
        <v>RMI</v>
      </c>
      <c r="H251" s="183" t="s">
        <v>15883</v>
      </c>
      <c r="I251" s="184" t="s">
        <v>2347</v>
      </c>
      <c r="J251" s="184" t="s">
        <v>2348</v>
      </c>
      <c r="K251" s="224"/>
      <c r="L251" s="224"/>
      <c r="M251" s="224"/>
      <c r="N251" s="224" t="s">
        <v>16457</v>
      </c>
      <c r="O251" s="224" t="s">
        <v>16458</v>
      </c>
      <c r="P251" s="185"/>
      <c r="Q251" s="225"/>
      <c r="R251" s="182" t="str">
        <f ca="1">IF(ISERROR($V251),"",OFFSET('Smelter Look-up'!$C$4,$V251-4,0)&amp;"")</f>
        <v>Modeltech Sdn Bhd</v>
      </c>
      <c r="S251" s="181" t="str">
        <f t="shared" ca="1" si="33"/>
        <v>MY</v>
      </c>
      <c r="T251" s="181" t="str">
        <f ca="1">IF(B251="","",IF(ISERROR(MATCH($J251,SorP!$B$1:$B$6279,0)),"",INDIRECT("'SorP'!$A$"&amp;MATCH($S251&amp;$J251,SorP!C:C,0))))</f>
        <v>MY-04</v>
      </c>
      <c r="U251" s="201"/>
      <c r="V251" s="226">
        <f>IF(C251="",NA(),IF(OR(C251="Smelter not listed",C251="Smelter not yet identified"),MATCH($B251&amp;$D251,'Smelter Look-up'!$J:$J,0),MATCH($B251&amp;$C251,'Smelter Look-up'!$J:$J,0)))</f>
        <v>472</v>
      </c>
      <c r="X251" s="227">
        <f t="shared" si="34"/>
        <v>0</v>
      </c>
      <c r="AB251" s="228" t="str">
        <f t="shared" si="35"/>
        <v>TinModeltech Sdn Bhd</v>
      </c>
    </row>
    <row r="252" spans="1:28" s="227" customFormat="1" ht="409.5">
      <c r="A252" s="181"/>
      <c r="B252" s="182" t="s">
        <v>1126</v>
      </c>
      <c r="C252" s="186" t="s">
        <v>15109</v>
      </c>
      <c r="D252" s="230" t="s">
        <v>15109</v>
      </c>
      <c r="E252" s="182" t="s">
        <v>1101</v>
      </c>
      <c r="F252" s="182" t="str">
        <f ca="1">IF(ISERROR($V252),"",OFFSET('Smelter Look-up'!$E$4,$V252-4,0))</f>
        <v>CID002835</v>
      </c>
      <c r="G252" s="182" t="str">
        <f ca="1">IF(C252=$X$4,IF(ISERROR($V252),"Enter smelter details","RMI"),IF(ISERROR($V252),"",OFFSET('Smelter Look-up'!$F$4,$V252-4,0)))</f>
        <v>RMI</v>
      </c>
      <c r="H252" s="183" t="s">
        <v>16459</v>
      </c>
      <c r="I252" s="184" t="s">
        <v>15148</v>
      </c>
      <c r="J252" s="184" t="s">
        <v>12852</v>
      </c>
      <c r="K252" s="224"/>
      <c r="L252" s="224"/>
      <c r="M252" s="224"/>
      <c r="N252" s="224" t="s">
        <v>16460</v>
      </c>
      <c r="O252" s="224" t="s">
        <v>16461</v>
      </c>
      <c r="P252" s="185"/>
      <c r="Q252" s="225" t="s">
        <v>15808</v>
      </c>
      <c r="R252" s="182" t="str">
        <f ca="1">IF(ISERROR($V252),"",OFFSET('Smelter Look-up'!$C$4,$V252-4,0)&amp;"")</f>
        <v>PT Menara Cipta Mulia</v>
      </c>
      <c r="S252" s="181" t="str">
        <f t="shared" ca="1" si="33"/>
        <v>ID</v>
      </c>
      <c r="T252" s="181" t="str">
        <f ca="1">IF(B252="","",IF(ISERROR(MATCH($J252,SorP!$B$1:$B$6279,0)),"",INDIRECT("'SorP'!$A$"&amp;MATCH($S252&amp;$J252,SorP!C:C,0))))</f>
        <v>ID-BB</v>
      </c>
      <c r="U252" s="201"/>
      <c r="V252" s="226">
        <f>IF(C252="",NA(),IF(OR(C252="Smelter not listed",C252="Smelter not yet identified"),MATCH($B252&amp;$D252,'Smelter Look-up'!$J:$J,0),MATCH($B252&amp;$C252,'Smelter Look-up'!$J:$J,0)))</f>
        <v>499</v>
      </c>
      <c r="X252" s="227">
        <f t="shared" si="34"/>
        <v>0</v>
      </c>
      <c r="AB252" s="228" t="str">
        <f t="shared" si="35"/>
        <v>TinPT Menara Cipta Mulia</v>
      </c>
    </row>
    <row r="253" spans="1:28" s="227" customFormat="1" ht="409.5">
      <c r="A253" s="181"/>
      <c r="B253" s="182" t="s">
        <v>1126</v>
      </c>
      <c r="C253" s="186" t="s">
        <v>15494</v>
      </c>
      <c r="D253" s="230" t="s">
        <v>15494</v>
      </c>
      <c r="E253" s="182" t="s">
        <v>1101</v>
      </c>
      <c r="F253" s="182" t="str">
        <f ca="1">IF(ISERROR($V253),"",OFFSET('Smelter Look-up'!$E$4,$V253-4,0))</f>
        <v>CID002816</v>
      </c>
      <c r="G253" s="182" t="str">
        <f ca="1">IF(C253=$X$4,IF(ISERROR($V253),"Enter smelter details","RMI"),IF(ISERROR($V253),"",OFFSET('Smelter Look-up'!$F$4,$V253-4,0)))</f>
        <v>RMI</v>
      </c>
      <c r="H253" s="183" t="s">
        <v>16462</v>
      </c>
      <c r="I253" s="184" t="s">
        <v>15550</v>
      </c>
      <c r="J253" s="184" t="s">
        <v>12852</v>
      </c>
      <c r="K253" s="224"/>
      <c r="L253" s="224"/>
      <c r="M253" s="224"/>
      <c r="N253" s="224" t="s">
        <v>16463</v>
      </c>
      <c r="O253" s="224" t="s">
        <v>16464</v>
      </c>
      <c r="P253" s="185"/>
      <c r="Q253" s="225" t="s">
        <v>15808</v>
      </c>
      <c r="R253" s="182" t="str">
        <f ca="1">IF(ISERROR($V253),"",OFFSET('Smelter Look-up'!$C$4,$V253-4,0)&amp;"")</f>
        <v>PT Sukses Inti Makmur</v>
      </c>
      <c r="S253" s="181" t="str">
        <f t="shared" ca="1" si="33"/>
        <v>ID</v>
      </c>
      <c r="T253" s="181" t="str">
        <f ca="1">IF(B253="","",IF(ISERROR(MATCH($J253,SorP!$B$1:$B$6279,0)),"",INDIRECT("'SorP'!$A$"&amp;MATCH($S253&amp;$J253,SorP!C:C,0))))</f>
        <v>ID-BB</v>
      </c>
      <c r="U253" s="201"/>
      <c r="V253" s="226">
        <f>IF(C253="",NA(),IF(OR(C253="Smelter not listed",C253="Smelter not yet identified"),MATCH($B253&amp;$D253,'Smelter Look-up'!$J:$J,0),MATCH($B253&amp;$C253,'Smelter Look-up'!$J:$J,0)))</f>
        <v>510</v>
      </c>
      <c r="X253" s="227">
        <f t="shared" si="34"/>
        <v>0</v>
      </c>
      <c r="AB253" s="228" t="str">
        <f t="shared" si="35"/>
        <v>TinPT Sukses Inti Makmur</v>
      </c>
    </row>
    <row r="254" spans="1:28" s="227" customFormat="1" ht="409.5">
      <c r="A254" s="181"/>
      <c r="B254" s="182" t="s">
        <v>1126</v>
      </c>
      <c r="C254" s="186" t="s">
        <v>15543</v>
      </c>
      <c r="D254" s="230" t="s">
        <v>15543</v>
      </c>
      <c r="E254" s="182" t="s">
        <v>1101</v>
      </c>
      <c r="F254" s="182" t="str">
        <f ca="1">IF(ISERROR($V254),"",OFFSET('Smelter Look-up'!$E$4,$V254-4,0))</f>
        <v>CID002776</v>
      </c>
      <c r="G254" s="182" t="str">
        <f ca="1">IF(C254=$X$4,IF(ISERROR($V254),"Enter smelter details","RMI"),IF(ISERROR($V254),"",OFFSET('Smelter Look-up'!$F$4,$V254-4,0)))</f>
        <v>RMI</v>
      </c>
      <c r="H254" s="183" t="s">
        <v>16465</v>
      </c>
      <c r="I254" s="184" t="s">
        <v>15549</v>
      </c>
      <c r="J254" s="184" t="s">
        <v>12852</v>
      </c>
      <c r="K254" s="224"/>
      <c r="L254" s="224"/>
      <c r="M254" s="224"/>
      <c r="N254" s="224"/>
      <c r="O254" s="224" t="s">
        <v>16466</v>
      </c>
      <c r="P254" s="185"/>
      <c r="Q254" s="225" t="s">
        <v>15808</v>
      </c>
      <c r="R254" s="182" t="str">
        <f ca="1">IF(ISERROR($V254),"",OFFSET('Smelter Look-up'!$C$4,$V254-4,0)&amp;"")</f>
        <v>PT Bangka Prima Tin</v>
      </c>
      <c r="S254" s="181" t="str">
        <f t="shared" ca="1" si="33"/>
        <v>ID</v>
      </c>
      <c r="T254" s="181" t="str">
        <f ca="1">IF(B254="","",IF(ISERROR(MATCH($J254,SorP!$B$1:$B$6279,0)),"",INDIRECT("'SorP'!$A$"&amp;MATCH($S254&amp;$J254,SorP!C:C,0))))</f>
        <v>ID-BB</v>
      </c>
      <c r="U254" s="201"/>
      <c r="V254" s="226">
        <f>IF(C254="",NA(),IF(OR(C254="Smelter not listed",C254="Smelter not yet identified"),MATCH($B254&amp;$D254,'Smelter Look-up'!$J:$J,0),MATCH($B254&amp;$C254,'Smelter Look-up'!$J:$J,0)))</f>
        <v>491</v>
      </c>
      <c r="X254" s="227">
        <f t="shared" si="34"/>
        <v>0</v>
      </c>
      <c r="AB254" s="228" t="str">
        <f t="shared" si="35"/>
        <v>TinPT Bangka Prima Tin</v>
      </c>
    </row>
    <row r="255" spans="1:28" s="227" customFormat="1" ht="409.5">
      <c r="A255" s="181"/>
      <c r="B255" s="182" t="s">
        <v>1126</v>
      </c>
      <c r="C255" s="186" t="s">
        <v>15534</v>
      </c>
      <c r="D255" s="230" t="s">
        <v>15534</v>
      </c>
      <c r="E255" s="182" t="s">
        <v>1098</v>
      </c>
      <c r="F255" s="182" t="str">
        <f ca="1">IF(ISERROR($V255),"",OFFSET('Smelter Look-up'!$E$4,$V255-4,0))</f>
        <v>CID002774</v>
      </c>
      <c r="G255" s="182" t="str">
        <f ca="1">IF(C255=$X$4,IF(ISERROR($V255),"Enter smelter details","RMI"),IF(ISERROR($V255),"",OFFSET('Smelter Look-up'!$F$4,$V255-4,0)))</f>
        <v>RMI</v>
      </c>
      <c r="H255" s="183" t="s">
        <v>16467</v>
      </c>
      <c r="I255" s="184" t="s">
        <v>1818</v>
      </c>
      <c r="J255" s="184" t="s">
        <v>12412</v>
      </c>
      <c r="K255" s="224"/>
      <c r="L255" s="224"/>
      <c r="M255" s="224"/>
      <c r="N255" s="224" t="s">
        <v>16468</v>
      </c>
      <c r="O255" s="224" t="s">
        <v>16469</v>
      </c>
      <c r="P255" s="185"/>
      <c r="Q255" s="225" t="s">
        <v>15808</v>
      </c>
      <c r="R255" s="182" t="str">
        <f ca="1">IF(ISERROR($V255),"",OFFSET('Smelter Look-up'!$C$4,$V255-4,0)&amp;"")</f>
        <v>Aurubis Berango</v>
      </c>
      <c r="S255" s="181" t="str">
        <f t="shared" ca="1" si="33"/>
        <v>ES</v>
      </c>
      <c r="T255" s="181" t="str">
        <f ca="1">IF(B255="","",IF(ISERROR(MATCH($J255,SorP!$B$1:$B$6279,0)),"",INDIRECT("'SorP'!$A$"&amp;MATCH($S255&amp;$J255,SorP!C:C,0))))</f>
        <v>ES-BI</v>
      </c>
      <c r="U255" s="201"/>
      <c r="V255" s="226">
        <f>IF(C255="",NA(),IF(OR(C255="Smelter not listed",C255="Smelter not yet identified"),MATCH($B255&amp;$D255,'Smelter Look-up'!$J:$J,0),MATCH($B255&amp;$C255,'Smelter Look-up'!$J:$J,0)))</f>
        <v>395</v>
      </c>
      <c r="X255" s="227">
        <f t="shared" si="34"/>
        <v>0</v>
      </c>
      <c r="AB255" s="228" t="str">
        <f t="shared" si="35"/>
        <v>TinAurubis Berango</v>
      </c>
    </row>
    <row r="256" spans="1:28" s="227" customFormat="1" ht="409.5">
      <c r="A256" s="181"/>
      <c r="B256" s="182" t="s">
        <v>1126</v>
      </c>
      <c r="C256" s="186" t="s">
        <v>15533</v>
      </c>
      <c r="D256" s="230" t="s">
        <v>15533</v>
      </c>
      <c r="E256" s="182" t="s">
        <v>1091</v>
      </c>
      <c r="F256" s="182" t="str">
        <f ca="1">IF(ISERROR($V256),"",OFFSET('Smelter Look-up'!$E$4,$V256-4,0))</f>
        <v>CID002773</v>
      </c>
      <c r="G256" s="182" t="str">
        <f ca="1">IF(C256=$X$4,IF(ISERROR($V256),"Enter smelter details","RMI"),IF(ISERROR($V256),"",OFFSET('Smelter Look-up'!$F$4,$V256-4,0)))</f>
        <v>RMI</v>
      </c>
      <c r="H256" s="183" t="s">
        <v>16470</v>
      </c>
      <c r="I256" s="184" t="s">
        <v>1816</v>
      </c>
      <c r="J256" s="184" t="s">
        <v>3153</v>
      </c>
      <c r="K256" s="224"/>
      <c r="L256" s="224"/>
      <c r="M256" s="224"/>
      <c r="N256" s="224" t="s">
        <v>16471</v>
      </c>
      <c r="O256" s="224" t="s">
        <v>16472</v>
      </c>
      <c r="P256" s="185"/>
      <c r="Q256" s="225" t="s">
        <v>15808</v>
      </c>
      <c r="R256" s="182" t="str">
        <f ca="1">IF(ISERROR($V256),"",OFFSET('Smelter Look-up'!$C$4,$V256-4,0)&amp;"")</f>
        <v>Aurubis Beerse</v>
      </c>
      <c r="S256" s="181" t="str">
        <f t="shared" ca="1" si="33"/>
        <v>BE</v>
      </c>
      <c r="T256" s="181" t="str">
        <f ca="1">IF(B256="","",IF(ISERROR(MATCH($J256,SorP!$B$1:$B$6279,0)),"",INDIRECT("'SorP'!$A$"&amp;MATCH($S256&amp;$J256,SorP!C:C,0))))</f>
        <v>BE-VAN</v>
      </c>
      <c r="U256" s="201"/>
      <c r="V256" s="226">
        <f>IF(C256="",NA(),IF(OR(C256="Smelter not listed",C256="Smelter not yet identified"),MATCH($B256&amp;$D256,'Smelter Look-up'!$J:$J,0),MATCH($B256&amp;$C256,'Smelter Look-up'!$J:$J,0)))</f>
        <v>394</v>
      </c>
      <c r="X256" s="227">
        <f t="shared" si="34"/>
        <v>0</v>
      </c>
      <c r="AB256" s="228" t="str">
        <f t="shared" si="35"/>
        <v>TinAurubis Beerse</v>
      </c>
    </row>
    <row r="257" spans="1:28" s="227" customFormat="1" ht="409.5">
      <c r="A257" s="181"/>
      <c r="B257" s="182" t="s">
        <v>1126</v>
      </c>
      <c r="C257" s="186" t="s">
        <v>2530</v>
      </c>
      <c r="D257" s="230" t="s">
        <v>2530</v>
      </c>
      <c r="E257" s="182" t="s">
        <v>1092</v>
      </c>
      <c r="F257" s="182" t="str">
        <f ca="1">IF(ISERROR($V257),"",OFFSET('Smelter Look-up'!$E$4,$V257-4,0))</f>
        <v>CID002756</v>
      </c>
      <c r="G257" s="182" t="str">
        <f ca="1">IF(C257=$X$4,IF(ISERROR($V257),"Enter smelter details","RMI"),IF(ISERROR($V257),"",OFFSET('Smelter Look-up'!$F$4,$V257-4,0)))</f>
        <v>RMI</v>
      </c>
      <c r="H257" s="183" t="s">
        <v>16473</v>
      </c>
      <c r="I257" s="184" t="s">
        <v>2540</v>
      </c>
      <c r="J257" s="184" t="s">
        <v>1674</v>
      </c>
      <c r="K257" s="224"/>
      <c r="L257" s="224"/>
      <c r="M257" s="224"/>
      <c r="N257" s="224" t="s">
        <v>15831</v>
      </c>
      <c r="O257" s="224" t="s">
        <v>16474</v>
      </c>
      <c r="P257" s="185"/>
      <c r="Q257" s="225" t="s">
        <v>15808</v>
      </c>
      <c r="R257" s="182" t="str">
        <f ca="1">IF(ISERROR($V257),"",OFFSET('Smelter Look-up'!$C$4,$V257-4,0)&amp;"")</f>
        <v>Super Ligas</v>
      </c>
      <c r="S257" s="181" t="str">
        <f t="shared" ca="1" si="33"/>
        <v>BR</v>
      </c>
      <c r="T257" s="181" t="str">
        <f ca="1">IF(B257="","",IF(ISERROR(MATCH($J257,SorP!$B$1:$B$6279,0)),"",INDIRECT("'SorP'!$A$"&amp;MATCH($S257&amp;$J257,SorP!C:C,0))))</f>
        <v>BR-SP</v>
      </c>
      <c r="U257" s="201"/>
      <c r="V257" s="226">
        <f>IF(C257="",NA(),IF(OR(C257="Smelter not listed",C257="Smelter not yet identified"),MATCH($B257&amp;$D257,'Smelter Look-up'!$J:$J,0),MATCH($B257&amp;$C257,'Smelter Look-up'!$J:$J,0)))</f>
        <v>523</v>
      </c>
      <c r="X257" s="227">
        <f t="shared" si="34"/>
        <v>0</v>
      </c>
      <c r="AB257" s="228" t="str">
        <f t="shared" si="35"/>
        <v>TinSuper Ligas</v>
      </c>
    </row>
    <row r="258" spans="1:28" s="227" customFormat="1" ht="409.5">
      <c r="A258" s="181"/>
      <c r="B258" s="182" t="s">
        <v>1126</v>
      </c>
      <c r="C258" s="186" t="s">
        <v>12434</v>
      </c>
      <c r="D258" s="230" t="s">
        <v>12434</v>
      </c>
      <c r="E258" s="182" t="s">
        <v>1092</v>
      </c>
      <c r="F258" s="182" t="str">
        <f ca="1">IF(ISERROR($V258),"",OFFSET('Smelter Look-up'!$E$4,$V258-4,0))</f>
        <v>CID002706</v>
      </c>
      <c r="G258" s="182" t="str">
        <f ca="1">IF(C258=$X$4,IF(ISERROR($V258),"Enter smelter details","RMI"),IF(ISERROR($V258),"",OFFSET('Smelter Look-up'!$F$4,$V258-4,0)))</f>
        <v>RMI</v>
      </c>
      <c r="H258" s="183" t="s">
        <v>16317</v>
      </c>
      <c r="I258" s="184" t="s">
        <v>16318</v>
      </c>
      <c r="J258" s="184" t="s">
        <v>1758</v>
      </c>
      <c r="K258" s="224"/>
      <c r="L258" s="224"/>
      <c r="M258" s="224"/>
      <c r="N258" s="224" t="s">
        <v>16475</v>
      </c>
      <c r="O258" s="224" t="s">
        <v>16476</v>
      </c>
      <c r="P258" s="185"/>
      <c r="Q258" s="225" t="s">
        <v>15808</v>
      </c>
      <c r="R258" s="182" t="str">
        <f ca="1">IF(ISERROR($V258),"",OFFSET('Smelter Look-up'!$C$4,$V258-4,0)&amp;"")</f>
        <v>Resind Industria e Comercio Ltda.</v>
      </c>
      <c r="S258" s="181" t="str">
        <f t="shared" ca="1" si="33"/>
        <v>BR</v>
      </c>
      <c r="T258" s="181" t="str">
        <f ca="1">IF(B258="","",IF(ISERROR(MATCH($J258,SorP!$B$1:$B$6279,0)),"",INDIRECT("'SorP'!$A$"&amp;MATCH($S258&amp;$J258,SorP!C:C,0))))</f>
        <v>BR-MG</v>
      </c>
      <c r="U258" s="201"/>
      <c r="V258" s="226">
        <f>IF(C258="",NA(),IF(OR(C258="Smelter not listed",C258="Smelter not yet identified"),MATCH($B258&amp;$D258,'Smelter Look-up'!$J:$J,0),MATCH($B258&amp;$C258,'Smelter Look-up'!$J:$J,0)))</f>
        <v>519</v>
      </c>
      <c r="X258" s="227">
        <f t="shared" si="34"/>
        <v>0</v>
      </c>
      <c r="AB258" s="228" t="str">
        <f t="shared" si="35"/>
        <v>TinResind Industria e Comercio Ltda.</v>
      </c>
    </row>
    <row r="259" spans="1:28" s="227" customFormat="1" ht="409.5">
      <c r="A259" s="181"/>
      <c r="B259" s="182" t="s">
        <v>1126</v>
      </c>
      <c r="C259" s="186" t="s">
        <v>2136</v>
      </c>
      <c r="D259" s="230" t="s">
        <v>2136</v>
      </c>
      <c r="E259" s="182" t="s">
        <v>888</v>
      </c>
      <c r="F259" s="182" t="str">
        <f ca="1">IF(ISERROR($V259),"",OFFSET('Smelter Look-up'!$E$4,$V259-4,0))</f>
        <v>CID002703</v>
      </c>
      <c r="G259" s="182" t="str">
        <f ca="1">IF(C259=$X$4,IF(ISERROR($V259),"Enter smelter details","RMI"),IF(ISERROR($V259),"",OFFSET('Smelter Look-up'!$F$4,$V259-4,0)))</f>
        <v>RMI</v>
      </c>
      <c r="H259" s="183" t="s">
        <v>16477</v>
      </c>
      <c r="I259" s="184" t="s">
        <v>1810</v>
      </c>
      <c r="J259" s="184" t="s">
        <v>12128</v>
      </c>
      <c r="K259" s="224"/>
      <c r="L259" s="224"/>
      <c r="M259" s="224"/>
      <c r="N259" s="224" t="s">
        <v>16478</v>
      </c>
      <c r="O259" s="224" t="s">
        <v>16479</v>
      </c>
      <c r="P259" s="185"/>
      <c r="Q259" s="225"/>
      <c r="R259" s="182" t="str">
        <f ca="1">IF(ISERROR($V259),"",OFFSET('Smelter Look-up'!$C$4,$V259-4,0)&amp;"")</f>
        <v>An Vinh Joint Stock Mineral Processing Company</v>
      </c>
      <c r="S259" s="181" t="str">
        <f t="shared" ca="1" si="33"/>
        <v>VN</v>
      </c>
      <c r="T259" s="181" t="str">
        <f ca="1">IF(B259="","",IF(ISERROR(MATCH($J259,SorP!$B$1:$B$6279,0)),"",INDIRECT("'SorP'!$A$"&amp;MATCH($S259&amp;$J259,SorP!C:C,0))))</f>
        <v>VN-22</v>
      </c>
      <c r="U259" s="201"/>
      <c r="V259" s="226">
        <f>IF(C259="",NA(),IF(OR(C259="Smelter not listed",C259="Smelter not yet identified"),MATCH($B259&amp;$D259,'Smelter Look-up'!$J:$J,0),MATCH($B259&amp;$C259,'Smelter Look-up'!$J:$J,0)))</f>
        <v>393</v>
      </c>
      <c r="X259" s="227">
        <f t="shared" si="34"/>
        <v>0</v>
      </c>
      <c r="AB259" s="228" t="str">
        <f t="shared" si="35"/>
        <v>TinAn Vinh Joint Stock Mineral Processing Company</v>
      </c>
    </row>
    <row r="260" spans="1:28" s="227" customFormat="1" ht="409.5">
      <c r="A260" s="181"/>
      <c r="B260" s="182" t="s">
        <v>1126</v>
      </c>
      <c r="C260" s="186" t="s">
        <v>15483</v>
      </c>
      <c r="D260" s="230" t="s">
        <v>15483</v>
      </c>
      <c r="E260" s="182" t="s">
        <v>1101</v>
      </c>
      <c r="F260" s="182" t="str">
        <f ca="1">IF(ISERROR($V260),"",OFFSET('Smelter Look-up'!$E$4,$V260-4,0))</f>
        <v>CID002696</v>
      </c>
      <c r="G260" s="182" t="str">
        <f ca="1">IF(C260=$X$4,IF(ISERROR($V260),"Enter smelter details","RMI"),IF(ISERROR($V260),"",OFFSET('Smelter Look-up'!$F$4,$V260-4,0)))</f>
        <v>RMI</v>
      </c>
      <c r="H260" s="183" t="s">
        <v>16480</v>
      </c>
      <c r="I260" s="184" t="s">
        <v>15485</v>
      </c>
      <c r="J260" s="184" t="s">
        <v>1790</v>
      </c>
      <c r="K260" s="224"/>
      <c r="L260" s="224"/>
      <c r="M260" s="224"/>
      <c r="N260" s="224" t="s">
        <v>16413</v>
      </c>
      <c r="O260" s="224" t="s">
        <v>16481</v>
      </c>
      <c r="P260" s="185"/>
      <c r="Q260" s="225" t="s">
        <v>15808</v>
      </c>
      <c r="R260" s="182" t="str">
        <f ca="1">IF(ISERROR($V260),"",OFFSET('Smelter Look-up'!$C$4,$V260-4,0)&amp;"")</f>
        <v>PT Cipta Persada Mulia</v>
      </c>
      <c r="S260" s="181" t="str">
        <f t="shared" ca="1" si="33"/>
        <v>ID</v>
      </c>
      <c r="T260" s="181" t="str">
        <f ca="1">IF(B260="","",IF(ISERROR(MATCH($J260,SorP!$B$1:$B$6279,0)),"",INDIRECT("'SorP'!$A$"&amp;MATCH($S260&amp;$J260,SorP!C:C,0))))</f>
        <v>ID-KR</v>
      </c>
      <c r="U260" s="201"/>
      <c r="V260" s="226">
        <f>IF(C260="",NA(),IF(OR(C260="Smelter not listed",C260="Smelter not yet identified"),MATCH($B260&amp;$D260,'Smelter Look-up'!$J:$J,0),MATCH($B260&amp;$C260,'Smelter Look-up'!$J:$J,0)))</f>
        <v>496</v>
      </c>
      <c r="X260" s="227">
        <f t="shared" si="34"/>
        <v>0</v>
      </c>
      <c r="AB260" s="228" t="str">
        <f t="shared" si="35"/>
        <v>TinPT Cipta Persada Mulia</v>
      </c>
    </row>
    <row r="261" spans="1:28" s="227" customFormat="1" ht="409.5">
      <c r="A261" s="181"/>
      <c r="B261" s="182" t="s">
        <v>1126</v>
      </c>
      <c r="C261" s="186" t="s">
        <v>1811</v>
      </c>
      <c r="D261" s="230" t="s">
        <v>1811</v>
      </c>
      <c r="E261" s="182" t="s">
        <v>888</v>
      </c>
      <c r="F261" s="182" t="str">
        <f ca="1">IF(ISERROR($V261),"",OFFSET('Smelter Look-up'!$E$4,$V261-4,0))</f>
        <v>CID002574</v>
      </c>
      <c r="G261" s="182" t="str">
        <f ca="1">IF(C261=$X$4,IF(ISERROR($V261),"Enter smelter details","RMI"),IF(ISERROR($V261),"",OFFSET('Smelter Look-up'!$F$4,$V261-4,0)))</f>
        <v>RMI</v>
      </c>
      <c r="H261" s="183" t="s">
        <v>16482</v>
      </c>
      <c r="I261" s="184" t="s">
        <v>1813</v>
      </c>
      <c r="J261" s="184" t="s">
        <v>12156</v>
      </c>
      <c r="K261" s="224"/>
      <c r="L261" s="224"/>
      <c r="M261" s="224"/>
      <c r="N261" s="224" t="s">
        <v>15831</v>
      </c>
      <c r="O261" s="224" t="s">
        <v>16483</v>
      </c>
      <c r="P261" s="185"/>
      <c r="Q261" s="225"/>
      <c r="R261" s="182" t="str">
        <f ca="1">IF(ISERROR($V261),"",OFFSET('Smelter Look-up'!$C$4,$V261-4,0)&amp;"")</f>
        <v>Tuyen Quang Non-Ferrous Metals Joint Stock Company</v>
      </c>
      <c r="S261" s="181" t="str">
        <f t="shared" ref="S261" ca="1" si="36">IF(B261="","",IF(ISERROR(MATCH($E261,CL,0)),"Unknown",INDIRECT("'C'!$A$"&amp;MATCH($E261,CL,0)+1)))</f>
        <v>VN</v>
      </c>
      <c r="T261" s="181" t="str">
        <f ca="1">IF(B261="","",IF(ISERROR(MATCH($J261,SorP!$B$1:$B$6279,0)),"",INDIRECT("'SorP'!$A$"&amp;MATCH($S261&amp;$J261,SorP!C:C,0))))</f>
        <v>VN-07</v>
      </c>
      <c r="U261" s="201"/>
      <c r="V261" s="226">
        <f>IF(C261="",NA(),IF(OR(C261="Smelter not listed",C261="Smelter not yet identified"),MATCH($B261&amp;$D261,'Smelter Look-up'!$J:$J,0),MATCH($B261&amp;$C261,'Smelter Look-up'!$J:$J,0)))</f>
        <v>532</v>
      </c>
      <c r="X261" s="227">
        <f t="shared" ref="X261" si="37">IF(AND(C261="Smelter not listed",OR(LEN(D261)=0,LEN(E261)=0)),1,0)</f>
        <v>0</v>
      </c>
      <c r="AB261" s="228" t="str">
        <f t="shared" ref="AB261" si="38">B261&amp;C261</f>
        <v>TinTuyen Quang Non-Ferrous Metals Joint Stock Company</v>
      </c>
    </row>
    <row r="262" spans="1:28" s="227" customFormat="1" ht="409.5">
      <c r="A262" s="181"/>
      <c r="B262" s="182" t="s">
        <v>1126</v>
      </c>
      <c r="C262" s="186" t="s">
        <v>1808</v>
      </c>
      <c r="D262" s="230" t="s">
        <v>1808</v>
      </c>
      <c r="E262" s="182" t="s">
        <v>888</v>
      </c>
      <c r="F262" s="182" t="str">
        <f ca="1">IF(ISERROR($V262),"",OFFSET('Smelter Look-up'!$E$4,$V262-4,0))</f>
        <v>CID002573</v>
      </c>
      <c r="G262" s="182" t="str">
        <f ca="1">IF(C262=$X$4,IF(ISERROR($V262),"Enter smelter details","RMI"),IF(ISERROR($V262),"",OFFSET('Smelter Look-up'!$F$4,$V262-4,0)))</f>
        <v>RMI</v>
      </c>
      <c r="H262" s="183" t="s">
        <v>16477</v>
      </c>
      <c r="I262" s="184" t="s">
        <v>1810</v>
      </c>
      <c r="J262" s="184" t="s">
        <v>12128</v>
      </c>
      <c r="K262" s="224"/>
      <c r="L262" s="224"/>
      <c r="M262" s="224"/>
      <c r="N262" s="224" t="s">
        <v>16484</v>
      </c>
      <c r="O262" s="224" t="s">
        <v>16485</v>
      </c>
      <c r="P262" s="185"/>
      <c r="Q262" s="225"/>
      <c r="R262" s="182" t="str">
        <f ca="1">IF(ISERROR($V262),"",OFFSET('Smelter Look-up'!$C$4,$V262-4,0)&amp;"")</f>
        <v>Nghe Tinh Non-Ferrous Metals Joint Stock Company</v>
      </c>
      <c r="S262" s="181" t="str">
        <f t="shared" ref="S262:S293" ca="1" si="39">IF(B262="","",IF(ISERROR(MATCH($E262,CL,0)),"Unknown",INDIRECT("'C'!$A$"&amp;MATCH($E262,CL,0)+1)))</f>
        <v>VN</v>
      </c>
      <c r="T262" s="181" t="str">
        <f ca="1">IF(B262="","",IF(ISERROR(MATCH($J262,SorP!$B$1:$B$6279,0)),"",INDIRECT("'SorP'!$A$"&amp;MATCH($S262&amp;$J262,SorP!C:C,0))))</f>
        <v>VN-22</v>
      </c>
      <c r="U262" s="201"/>
      <c r="V262" s="226">
        <f>IF(C262="",NA(),IF(OR(C262="Smelter not listed",C262="Smelter not yet identified"),MATCH($B262&amp;$D262,'Smelter Look-up'!$J:$J,0),MATCH($B262&amp;$C262,'Smelter Look-up'!$J:$J,0)))</f>
        <v>476</v>
      </c>
      <c r="X262" s="227">
        <f t="shared" ref="X262:X293" si="40">IF(AND(C262="Smelter not listed",OR(LEN(D262)=0,LEN(E262)=0)),1,0)</f>
        <v>0</v>
      </c>
      <c r="AB262" s="228" t="str">
        <f t="shared" ref="AB262:AB293" si="41">B262&amp;C262</f>
        <v>TinNghe Tinh Non-Ferrous Metals Joint Stock Company</v>
      </c>
    </row>
    <row r="263" spans="1:28" s="227" customFormat="1" ht="409.5">
      <c r="A263" s="181"/>
      <c r="B263" s="182" t="s">
        <v>1126</v>
      </c>
      <c r="C263" s="186" t="s">
        <v>1805</v>
      </c>
      <c r="D263" s="230" t="s">
        <v>1805</v>
      </c>
      <c r="E263" s="182" t="s">
        <v>888</v>
      </c>
      <c r="F263" s="182" t="str">
        <f ca="1">IF(ISERROR($V263),"",OFFSET('Smelter Look-up'!$E$4,$V263-4,0))</f>
        <v>CID002572</v>
      </c>
      <c r="G263" s="182" t="str">
        <f ca="1">IF(C263=$X$4,IF(ISERROR($V263),"Enter smelter details","RMI"),IF(ISERROR($V263),"",OFFSET('Smelter Look-up'!$F$4,$V263-4,0)))</f>
        <v>RMI</v>
      </c>
      <c r="H263" s="183" t="s">
        <v>16486</v>
      </c>
      <c r="I263" s="184" t="s">
        <v>1807</v>
      </c>
      <c r="J263" s="184" t="s">
        <v>12178</v>
      </c>
      <c r="K263" s="224"/>
      <c r="L263" s="224"/>
      <c r="M263" s="224"/>
      <c r="N263" s="224" t="s">
        <v>16487</v>
      </c>
      <c r="O263" s="224" t="s">
        <v>16488</v>
      </c>
      <c r="P263" s="185"/>
      <c r="Q263" s="225"/>
      <c r="R263" s="182" t="str">
        <f ca="1">IF(ISERROR($V263),"",OFFSET('Smelter Look-up'!$C$4,$V263-4,0)&amp;"")</f>
        <v>Electro-Mechanical Facility of the Cao Bang Minerals &amp; Metallurgy Joint Stock Company</v>
      </c>
      <c r="S263" s="181" t="str">
        <f t="shared" ca="1" si="39"/>
        <v>VN</v>
      </c>
      <c r="T263" s="181" t="str">
        <f ca="1">IF(B263="","",IF(ISERROR(MATCH($J263,SorP!$B$1:$B$6279,0)),"",INDIRECT("'SorP'!$A$"&amp;MATCH($S263&amp;$J263,SorP!C:C,0))))</f>
        <v>VN-04</v>
      </c>
      <c r="U263" s="201"/>
      <c r="V263" s="226">
        <f>IF(C263="",NA(),IF(OR(C263="Smelter not listed",C263="Smelter not yet identified"),MATCH($B263&amp;$D263,'Smelter Look-up'!$J:$J,0),MATCH($B263&amp;$C263,'Smelter Look-up'!$J:$J,0)))</f>
        <v>420</v>
      </c>
      <c r="X263" s="227">
        <f t="shared" si="40"/>
        <v>0</v>
      </c>
      <c r="AB263" s="228" t="str">
        <f t="shared" si="41"/>
        <v>TinElectro-Mechanical Facility of the Cao Bang Minerals &amp; Metallurgy Joint Stock Company</v>
      </c>
    </row>
    <row r="264" spans="1:28" s="227" customFormat="1" ht="409.5">
      <c r="A264" s="181"/>
      <c r="B264" s="182" t="s">
        <v>1126</v>
      </c>
      <c r="C264" s="186" t="s">
        <v>15535</v>
      </c>
      <c r="D264" s="230" t="s">
        <v>15535</v>
      </c>
      <c r="E264" s="182" t="s">
        <v>1101</v>
      </c>
      <c r="F264" s="182" t="str">
        <f ca="1">IF(ISERROR($V264),"",OFFSET('Smelter Look-up'!$E$4,$V264-4,0))</f>
        <v>CID002570</v>
      </c>
      <c r="G264" s="182" t="str">
        <f ca="1">IF(C264=$X$4,IF(ISERROR($V264),"Enter smelter details","RMI"),IF(ISERROR($V264),"",OFFSET('Smelter Look-up'!$F$4,$V264-4,0)))</f>
        <v>RMI</v>
      </c>
      <c r="H264" s="183" t="s">
        <v>16489</v>
      </c>
      <c r="I264" s="184" t="s">
        <v>1767</v>
      </c>
      <c r="J264" s="184" t="s">
        <v>12852</v>
      </c>
      <c r="K264" s="224"/>
      <c r="L264" s="224"/>
      <c r="M264" s="224"/>
      <c r="N264" s="224" t="s">
        <v>16490</v>
      </c>
      <c r="O264" s="224" t="s">
        <v>16491</v>
      </c>
      <c r="P264" s="185"/>
      <c r="Q264" s="225" t="s">
        <v>15808</v>
      </c>
      <c r="R264" s="182" t="str">
        <f ca="1">IF(ISERROR($V264),"",OFFSET('Smelter Look-up'!$C$4,$V264-4,0)&amp;"")</f>
        <v>CV Ayi Jaya</v>
      </c>
      <c r="S264" s="181" t="str">
        <f t="shared" ca="1" si="39"/>
        <v>ID</v>
      </c>
      <c r="T264" s="181" t="str">
        <f ca="1">IF(B264="","",IF(ISERROR(MATCH($J264,SorP!$B$1:$B$6279,0)),"",INDIRECT("'SorP'!$A$"&amp;MATCH($S264&amp;$J264,SorP!C:C,0))))</f>
        <v>ID-BB</v>
      </c>
      <c r="U264" s="201"/>
      <c r="V264" s="226">
        <f>IF(C264="",NA(),IF(OR(C264="Smelter not listed",C264="Smelter not yet identified"),MATCH($B264&amp;$D264,'Smelter Look-up'!$J:$J,0),MATCH($B264&amp;$C264,'Smelter Look-up'!$J:$J,0)))</f>
        <v>412</v>
      </c>
      <c r="X264" s="227">
        <f t="shared" si="40"/>
        <v>0</v>
      </c>
      <c r="AB264" s="228" t="str">
        <f t="shared" si="41"/>
        <v>TinCV Ayi Jaya</v>
      </c>
    </row>
    <row r="265" spans="1:28" s="227" customFormat="1" ht="409.5">
      <c r="A265" s="181"/>
      <c r="B265" s="182" t="s">
        <v>1126</v>
      </c>
      <c r="C265" s="186" t="s">
        <v>1396</v>
      </c>
      <c r="D265" s="230" t="s">
        <v>1396</v>
      </c>
      <c r="E265" s="182" t="s">
        <v>877</v>
      </c>
      <c r="F265" s="182" t="str">
        <f ca="1">IF(ISERROR($V265),"",OFFSET('Smelter Look-up'!$E$4,$V265-4,0))</f>
        <v>CID002517</v>
      </c>
      <c r="G265" s="182" t="str">
        <f ca="1">IF(C265=$X$4,IF(ISERROR($V265),"Enter smelter details","RMI"),IF(ISERROR($V265),"",OFFSET('Smelter Look-up'!$F$4,$V265-4,0)))</f>
        <v>RMI</v>
      </c>
      <c r="H265" s="183" t="s">
        <v>16492</v>
      </c>
      <c r="I265" s="184" t="s">
        <v>12942</v>
      </c>
      <c r="J265" s="184" t="s">
        <v>9451</v>
      </c>
      <c r="K265" s="224"/>
      <c r="L265" s="224"/>
      <c r="M265" s="224"/>
      <c r="N265" s="224" t="s">
        <v>16493</v>
      </c>
      <c r="O265" s="224" t="s">
        <v>16494</v>
      </c>
      <c r="P265" s="185"/>
      <c r="Q265" s="225" t="s">
        <v>15808</v>
      </c>
      <c r="R265" s="182" t="str">
        <f ca="1">IF(ISERROR($V265),"",OFFSET('Smelter Look-up'!$C$4,$V265-4,0)&amp;"")</f>
        <v>O.M. Manufacturing Philippines, Inc.</v>
      </c>
      <c r="S265" s="181" t="str">
        <f t="shared" ca="1" si="39"/>
        <v>PH</v>
      </c>
      <c r="T265" s="181" t="str">
        <f ca="1">IF(B265="","",IF(ISERROR(MATCH($J265,SorP!$B$1:$B$6279,0)),"",INDIRECT("'SorP'!$A$"&amp;MATCH($S265&amp;$J265,SorP!C:C,0))))</f>
        <v>PH-CAV</v>
      </c>
      <c r="U265" s="201"/>
      <c r="V265" s="226">
        <f>IF(C265="",NA(),IF(OR(C265="Smelter not listed",C265="Smelter not yet identified"),MATCH($B265&amp;$D265,'Smelter Look-up'!$J:$J,0),MATCH($B265&amp;$C265,'Smelter Look-up'!$J:$J,0)))</f>
        <v>480</v>
      </c>
      <c r="X265" s="227">
        <f t="shared" si="40"/>
        <v>0</v>
      </c>
      <c r="AB265" s="228" t="str">
        <f t="shared" si="41"/>
        <v>TinO.M. Manufacturing Philippines, Inc.</v>
      </c>
    </row>
    <row r="266" spans="1:28" s="227" customFormat="1" ht="409.5">
      <c r="A266" s="181"/>
      <c r="B266" s="182" t="s">
        <v>1126</v>
      </c>
      <c r="C266" s="186" t="s">
        <v>1398</v>
      </c>
      <c r="D266" s="230" t="s">
        <v>1398</v>
      </c>
      <c r="E266" s="182" t="s">
        <v>1101</v>
      </c>
      <c r="F266" s="182" t="str">
        <f ca="1">IF(ISERROR($V266),"",OFFSET('Smelter Look-up'!$E$4,$V266-4,0))</f>
        <v>CID002503</v>
      </c>
      <c r="G266" s="182" t="str">
        <f ca="1">IF(C266=$X$4,IF(ISERROR($V266),"Enter smelter details","RMI"),IF(ISERROR($V266),"",OFFSET('Smelter Look-up'!$F$4,$V266-4,0)))</f>
        <v>RMI</v>
      </c>
      <c r="H266" s="183" t="s">
        <v>16489</v>
      </c>
      <c r="I266" s="184" t="s">
        <v>1767</v>
      </c>
      <c r="J266" s="184" t="s">
        <v>12852</v>
      </c>
      <c r="K266" s="224"/>
      <c r="L266" s="224"/>
      <c r="M266" s="224"/>
      <c r="N266" s="224" t="s">
        <v>16495</v>
      </c>
      <c r="O266" s="224" t="s">
        <v>16496</v>
      </c>
      <c r="P266" s="185"/>
      <c r="Q266" s="225" t="s">
        <v>15808</v>
      </c>
      <c r="R266" s="182" t="str">
        <f ca="1">IF(ISERROR($V266),"",OFFSET('Smelter Look-up'!$C$4,$V266-4,0)&amp;"")</f>
        <v>PT ATD Makmur Mandiri Jaya</v>
      </c>
      <c r="S266" s="181" t="str">
        <f t="shared" ca="1" si="39"/>
        <v>ID</v>
      </c>
      <c r="T266" s="181" t="str">
        <f ca="1">IF(B266="","",IF(ISERROR(MATCH($J266,SorP!$B$1:$B$6279,0)),"",INDIRECT("'SorP'!$A$"&amp;MATCH($S266&amp;$J266,SorP!C:C,0))))</f>
        <v>ID-BB</v>
      </c>
      <c r="U266" s="201"/>
      <c r="V266" s="226">
        <f>IF(C266="",NA(),IF(OR(C266="Smelter not listed",C266="Smelter not yet identified"),MATCH($B266&amp;$D266,'Smelter Look-up'!$J:$J,0),MATCH($B266&amp;$C266,'Smelter Look-up'!$J:$J,0)))</f>
        <v>488</v>
      </c>
      <c r="X266" s="227">
        <f t="shared" si="40"/>
        <v>0</v>
      </c>
      <c r="AB266" s="228" t="str">
        <f t="shared" si="41"/>
        <v>TinPT ATD Makmur Mandiri Jaya</v>
      </c>
    </row>
    <row r="267" spans="1:28" s="227" customFormat="1" ht="409.5">
      <c r="A267" s="181"/>
      <c r="B267" s="182" t="s">
        <v>1126</v>
      </c>
      <c r="C267" s="186" t="s">
        <v>2339</v>
      </c>
      <c r="D267" s="230" t="s">
        <v>2339</v>
      </c>
      <c r="E267" s="182" t="s">
        <v>1092</v>
      </c>
      <c r="F267" s="182" t="str">
        <f ca="1">IF(ISERROR($V267),"",OFFSET('Smelter Look-up'!$E$4,$V267-4,0))</f>
        <v>CID002500</v>
      </c>
      <c r="G267" s="182" t="str">
        <f ca="1">IF(C267=$X$4,IF(ISERROR($V267),"Enter smelter details","RMI"),IF(ISERROR($V267),"",OFFSET('Smelter Look-up'!$F$4,$V267-4,0)))</f>
        <v>RMI</v>
      </c>
      <c r="H267" s="183" t="s">
        <v>16497</v>
      </c>
      <c r="I267" s="184" t="s">
        <v>1766</v>
      </c>
      <c r="J267" s="184" t="s">
        <v>1770</v>
      </c>
      <c r="K267" s="224"/>
      <c r="L267" s="224"/>
      <c r="M267" s="224"/>
      <c r="N267" s="224" t="s">
        <v>16498</v>
      </c>
      <c r="O267" s="224" t="s">
        <v>16499</v>
      </c>
      <c r="P267" s="185"/>
      <c r="Q267" s="225"/>
      <c r="R267" s="182" t="str">
        <f ca="1">IF(ISERROR($V267),"",OFFSET('Smelter Look-up'!$C$4,$V267-4,0)&amp;"")</f>
        <v>Melt Metais e Ligas S.A.</v>
      </c>
      <c r="S267" s="181" t="str">
        <f t="shared" ca="1" si="39"/>
        <v>BR</v>
      </c>
      <c r="T267" s="181" t="str">
        <f ca="1">IF(B267="","",IF(ISERROR(MATCH($J267,SorP!$B$1:$B$6279,0)),"",INDIRECT("'SorP'!$A$"&amp;MATCH($S267&amp;$J267,SorP!C:C,0))))</f>
        <v>BR-RO</v>
      </c>
      <c r="U267" s="201"/>
      <c r="V267" s="226">
        <f>IF(C267="",NA(),IF(OR(C267="Smelter not listed",C267="Smelter not yet identified"),MATCH($B267&amp;$D267,'Smelter Look-up'!$J:$J,0),MATCH($B267&amp;$C267,'Smelter Look-up'!$J:$J,0)))</f>
        <v>459</v>
      </c>
      <c r="X267" s="227">
        <f t="shared" si="40"/>
        <v>0</v>
      </c>
      <c r="AB267" s="228" t="str">
        <f t="shared" si="41"/>
        <v>TinMelt Metais e Ligas S.A.</v>
      </c>
    </row>
    <row r="268" spans="1:28" s="227" customFormat="1" ht="293.25">
      <c r="A268" s="181"/>
      <c r="B268" s="182" t="s">
        <v>1126</v>
      </c>
      <c r="C268" s="186" t="s">
        <v>15496</v>
      </c>
      <c r="D268" s="230" t="s">
        <v>15496</v>
      </c>
      <c r="E268" s="182" t="s">
        <v>1101</v>
      </c>
      <c r="F268" s="182" t="str">
        <f ca="1">IF(ISERROR($V268),"",OFFSET('Smelter Look-up'!$E$4,$V268-4,0))</f>
        <v>CID002478</v>
      </c>
      <c r="G268" s="182" t="str">
        <f ca="1">IF(C268=$X$4,IF(ISERROR($V268),"Enter smelter details","RMI"),IF(ISERROR($V268),"",OFFSET('Smelter Look-up'!$F$4,$V268-4,0)))</f>
        <v>RMI</v>
      </c>
      <c r="H268" s="183" t="s">
        <v>16500</v>
      </c>
      <c r="I268" s="184" t="s">
        <v>15498</v>
      </c>
      <c r="J268" s="184" t="s">
        <v>5993</v>
      </c>
      <c r="K268" s="224"/>
      <c r="L268" s="224"/>
      <c r="M268" s="224"/>
      <c r="N268" s="224"/>
      <c r="O268" s="224" t="s">
        <v>16501</v>
      </c>
      <c r="P268" s="185"/>
      <c r="Q268" s="225"/>
      <c r="R268" s="182" t="str">
        <f ca="1">IF(ISERROR($V268),"",OFFSET('Smelter Look-up'!$C$4,$V268-4,0)&amp;"")</f>
        <v>PT Tirus Putra Mandiri</v>
      </c>
      <c r="S268" s="181" t="str">
        <f t="shared" ca="1" si="39"/>
        <v>ID</v>
      </c>
      <c r="T268" s="181" t="str">
        <f ca="1">IF(B268="","",IF(ISERROR(MATCH($J268,SorP!$B$1:$B$6279,0)),"",INDIRECT("'SorP'!$A$"&amp;MATCH($S268&amp;$J268,SorP!C:C,0))))</f>
        <v>ID-JB</v>
      </c>
      <c r="U268" s="201"/>
      <c r="V268" s="226">
        <f>IF(C268="",NA(),IF(OR(C268="Smelter not listed",C268="Smelter not yet identified"),MATCH($B268&amp;$D268,'Smelter Look-up'!$J:$J,0),MATCH($B268&amp;$C268,'Smelter Look-up'!$J:$J,0)))</f>
        <v>516</v>
      </c>
      <c r="X268" s="227">
        <f t="shared" si="40"/>
        <v>0</v>
      </c>
      <c r="AB268" s="228" t="str">
        <f t="shared" si="41"/>
        <v>TinPT Tirus Putra Mandiri</v>
      </c>
    </row>
    <row r="269" spans="1:28" s="227" customFormat="1" ht="409.5">
      <c r="A269" s="181"/>
      <c r="B269" s="182" t="s">
        <v>1126</v>
      </c>
      <c r="C269" s="186" t="s">
        <v>2167</v>
      </c>
      <c r="D269" s="230" t="s">
        <v>2167</v>
      </c>
      <c r="E269" s="182" t="s">
        <v>1092</v>
      </c>
      <c r="F269" s="182" t="str">
        <f ca="1">IF(ISERROR($V269),"",OFFSET('Smelter Look-up'!$E$4,$V269-4,0))</f>
        <v>CID002468</v>
      </c>
      <c r="G269" s="182" t="str">
        <f ca="1">IF(C269=$X$4,IF(ISERROR($V269),"Enter smelter details","RMI"),IF(ISERROR($V269),"",OFFSET('Smelter Look-up'!$F$4,$V269-4,0)))</f>
        <v>RMI</v>
      </c>
      <c r="H269" s="183" t="s">
        <v>16502</v>
      </c>
      <c r="I269" s="184" t="s">
        <v>16318</v>
      </c>
      <c r="J269" s="184" t="s">
        <v>1547</v>
      </c>
      <c r="K269" s="224"/>
      <c r="L269" s="224"/>
      <c r="M269" s="224"/>
      <c r="N269" s="224" t="s">
        <v>16503</v>
      </c>
      <c r="O269" s="224" t="s">
        <v>16504</v>
      </c>
      <c r="P269" s="185"/>
      <c r="Q269" s="225" t="s">
        <v>15808</v>
      </c>
      <c r="R269" s="182" t="str">
        <f ca="1">IF(ISERROR($V269),"",OFFSET('Smelter Look-up'!$C$4,$V269-4,0)&amp;"")</f>
        <v>Magnu's Minerais Metais e Ligas Ltda.</v>
      </c>
      <c r="S269" s="181" t="str">
        <f t="shared" ca="1" si="39"/>
        <v>BR</v>
      </c>
      <c r="T269" s="181" t="str">
        <f ca="1">IF(B269="","",IF(ISERROR(MATCH($J269,SorP!$B$1:$B$6279,0)),"",INDIRECT("'SorP'!$A$"&amp;MATCH($S269&amp;$J269,SorP!C:C,0))))</f>
        <v>BR-MG</v>
      </c>
      <c r="U269" s="201"/>
      <c r="V269" s="226">
        <f>IF(C269="",NA(),IF(OR(C269="Smelter not listed",C269="Smelter not yet identified"),MATCH($B269&amp;$D269,'Smelter Look-up'!$J:$J,0),MATCH($B269&amp;$C269,'Smelter Look-up'!$J:$J,0)))</f>
        <v>457</v>
      </c>
      <c r="X269" s="227">
        <f t="shared" si="40"/>
        <v>0</v>
      </c>
      <c r="AB269" s="228" t="str">
        <f t="shared" si="41"/>
        <v>TinMagnu's Minerais Metais e Ligas Ltda.</v>
      </c>
    </row>
    <row r="270" spans="1:28" s="227" customFormat="1" ht="409.5">
      <c r="A270" s="181"/>
      <c r="B270" s="182" t="s">
        <v>1126</v>
      </c>
      <c r="C270" s="186" t="s">
        <v>15096</v>
      </c>
      <c r="D270" s="230" t="s">
        <v>15096</v>
      </c>
      <c r="E270" s="182" t="s">
        <v>1101</v>
      </c>
      <c r="F270" s="182" t="str">
        <f ca="1">IF(ISERROR($V270),"",OFFSET('Smelter Look-up'!$E$4,$V270-4,0))</f>
        <v>CID002455</v>
      </c>
      <c r="G270" s="182" t="str">
        <f ca="1">IF(C270=$X$4,IF(ISERROR($V270),"Enter smelter details","RMI"),IF(ISERROR($V270),"",OFFSET('Smelter Look-up'!$F$4,$V270-4,0)))</f>
        <v>RMI</v>
      </c>
      <c r="H270" s="183" t="s">
        <v>16505</v>
      </c>
      <c r="I270" s="184" t="s">
        <v>15143</v>
      </c>
      <c r="J270" s="184" t="s">
        <v>12852</v>
      </c>
      <c r="K270" s="224"/>
      <c r="L270" s="224"/>
      <c r="M270" s="224"/>
      <c r="N270" s="224" t="s">
        <v>16506</v>
      </c>
      <c r="O270" s="224" t="s">
        <v>16507</v>
      </c>
      <c r="P270" s="185"/>
      <c r="Q270" s="225" t="s">
        <v>15808</v>
      </c>
      <c r="R270" s="182" t="str">
        <f ca="1">IF(ISERROR($V270),"",OFFSET('Smelter Look-up'!$C$4,$V270-4,0)&amp;"")</f>
        <v>CV Venus Inti Perkasa</v>
      </c>
      <c r="S270" s="181" t="str">
        <f t="shared" ca="1" si="39"/>
        <v>ID</v>
      </c>
      <c r="T270" s="181" t="str">
        <f ca="1">IF(B270="","",IF(ISERROR(MATCH($J270,SorP!$B$1:$B$6279,0)),"",INDIRECT("'SorP'!$A$"&amp;MATCH($S270&amp;$J270,SorP!C:C,0))))</f>
        <v>ID-BB</v>
      </c>
      <c r="U270" s="201"/>
      <c r="V270" s="226">
        <f>IF(C270="",NA(),IF(OR(C270="Smelter not listed",C270="Smelter not yet identified"),MATCH($B270&amp;$D270,'Smelter Look-up'!$J:$J,0),MATCH($B270&amp;$C270,'Smelter Look-up'!$J:$J,0)))</f>
        <v>415</v>
      </c>
      <c r="X270" s="227">
        <f t="shared" si="40"/>
        <v>0</v>
      </c>
      <c r="AB270" s="228" t="str">
        <f t="shared" si="41"/>
        <v>TinCV Venus Inti Perkasa</v>
      </c>
    </row>
    <row r="271" spans="1:28" s="227" customFormat="1" ht="409.5">
      <c r="A271" s="181"/>
      <c r="B271" s="182" t="s">
        <v>1126</v>
      </c>
      <c r="C271" s="186" t="s">
        <v>15472</v>
      </c>
      <c r="D271" s="230" t="s">
        <v>15472</v>
      </c>
      <c r="E271" s="182" t="s">
        <v>1096</v>
      </c>
      <c r="F271" s="182" t="str">
        <f ca="1">IF(ISERROR($V271),"",OFFSET('Smelter Look-up'!$E$4,$V271-4,0))</f>
        <v>CID002180</v>
      </c>
      <c r="G271" s="182" t="str">
        <f ca="1">IF(C271=$X$4,IF(ISERROR($V271),"Enter smelter details","RMI"),IF(ISERROR($V271),"",OFFSET('Smelter Look-up'!$F$4,$V271-4,0)))</f>
        <v>RMI</v>
      </c>
      <c r="H271" s="183" t="s">
        <v>16432</v>
      </c>
      <c r="I271" s="184" t="s">
        <v>2446</v>
      </c>
      <c r="J271" s="184" t="s">
        <v>13628</v>
      </c>
      <c r="K271" s="224"/>
      <c r="L271" s="224"/>
      <c r="M271" s="224"/>
      <c r="N271" s="224" t="s">
        <v>16508</v>
      </c>
      <c r="O271" s="224" t="s">
        <v>16509</v>
      </c>
      <c r="P271" s="185"/>
      <c r="Q271" s="225" t="s">
        <v>15808</v>
      </c>
      <c r="R271" s="182" t="str">
        <f ca="1">IF(ISERROR($V271),"",OFFSET('Smelter Look-up'!$C$4,$V271-4,0)&amp;"")</f>
        <v>Tin Smelting Branch of Yunnan Tin Co., Ltd.</v>
      </c>
      <c r="S271" s="181" t="str">
        <f t="shared" ca="1" si="39"/>
        <v>CN</v>
      </c>
      <c r="T271" s="181" t="str">
        <f ca="1">IF(B271="","",IF(ISERROR(MATCH($J271,SorP!$B$1:$B$6279,0)),"",INDIRECT("'SorP'!$A$"&amp;MATCH($S271&amp;$J271,SorP!C:C,0))))</f>
        <v>CN-YN</v>
      </c>
      <c r="U271" s="201"/>
      <c r="V271" s="226">
        <f>IF(C271="",NA(),IF(OR(C271="Smelter not listed",C271="Smelter not yet identified"),MATCH($B271&amp;$D271,'Smelter Look-up'!$J:$J,0),MATCH($B271&amp;$C271,'Smelter Look-up'!$J:$J,0)))</f>
        <v>529</v>
      </c>
      <c r="X271" s="227">
        <f t="shared" si="40"/>
        <v>0</v>
      </c>
      <c r="AB271" s="228" t="str">
        <f t="shared" si="41"/>
        <v>TinTin Smelting Branch of Yunnan Tin Co., Ltd.</v>
      </c>
    </row>
    <row r="272" spans="1:28" s="227" customFormat="1" ht="409.5">
      <c r="A272" s="181"/>
      <c r="B272" s="182" t="s">
        <v>1126</v>
      </c>
      <c r="C272" s="186" t="s">
        <v>2166</v>
      </c>
      <c r="D272" s="230" t="s">
        <v>2166</v>
      </c>
      <c r="E272" s="182" t="s">
        <v>1096</v>
      </c>
      <c r="F272" s="182" t="str">
        <f ca="1">IF(ISERROR($V272),"",OFFSET('Smelter Look-up'!$E$4,$V272-4,0))</f>
        <v>CID002158</v>
      </c>
      <c r="G272" s="182" t="str">
        <f ca="1">IF(C272=$X$4,IF(ISERROR($V272),"Enter smelter details","RMI"),IF(ISERROR($V272),"",OFFSET('Smelter Look-up'!$F$4,$V272-4,0)))</f>
        <v>RMI</v>
      </c>
      <c r="H272" s="183" t="s">
        <v>16432</v>
      </c>
      <c r="I272" s="184" t="s">
        <v>2446</v>
      </c>
      <c r="J272" s="184" t="s">
        <v>13628</v>
      </c>
      <c r="K272" s="224"/>
      <c r="L272" s="224"/>
      <c r="M272" s="224"/>
      <c r="N272" s="224" t="s">
        <v>16510</v>
      </c>
      <c r="O272" s="224" t="s">
        <v>16511</v>
      </c>
      <c r="P272" s="185"/>
      <c r="Q272" s="225" t="s">
        <v>15808</v>
      </c>
      <c r="R272" s="182" t="str">
        <f ca="1">IF(ISERROR($V272),"",OFFSET('Smelter Look-up'!$C$4,$V272-4,0)&amp;"")</f>
        <v>Yunnan Chengfeng Non-ferrous Metals Co., Ltd.</v>
      </c>
      <c r="S272" s="181" t="str">
        <f t="shared" ca="1" si="39"/>
        <v>CN</v>
      </c>
      <c r="T272" s="181" t="str">
        <f ca="1">IF(B272="","",IF(ISERROR(MATCH($J272,SorP!$B$1:$B$6279,0)),"",INDIRECT("'SorP'!$A$"&amp;MATCH($S272&amp;$J272,SorP!C:C,0))))</f>
        <v>CN-YN</v>
      </c>
      <c r="U272" s="201"/>
      <c r="V272" s="226">
        <f>IF(C272="",NA(),IF(OR(C272="Smelter not listed",C272="Smelter not yet identified"),MATCH($B272&amp;$D272,'Smelter Look-up'!$J:$J,0),MATCH($B272&amp;$C272,'Smelter Look-up'!$J:$J,0)))</f>
        <v>543</v>
      </c>
      <c r="X272" s="227">
        <f t="shared" si="40"/>
        <v>0</v>
      </c>
      <c r="AB272" s="228" t="str">
        <f t="shared" si="41"/>
        <v>TinYunnan Chengfeng Non-ferrous Metals Co., Ltd.</v>
      </c>
    </row>
    <row r="273" spans="1:28" s="227" customFormat="1" ht="409.5">
      <c r="A273" s="181"/>
      <c r="B273" s="182" t="s">
        <v>1126</v>
      </c>
      <c r="C273" s="186" t="s">
        <v>2532</v>
      </c>
      <c r="D273" s="230" t="s">
        <v>2532</v>
      </c>
      <c r="E273" s="182" t="s">
        <v>1092</v>
      </c>
      <c r="F273" s="182" t="str">
        <f ca="1">IF(ISERROR($V273),"",OFFSET('Smelter Look-up'!$E$4,$V273-4,0))</f>
        <v>CID002036</v>
      </c>
      <c r="G273" s="182" t="str">
        <f ca="1">IF(C273=$X$4,IF(ISERROR($V273),"Enter smelter details","RMI"),IF(ISERROR($V273),"",OFFSET('Smelter Look-up'!$F$4,$V273-4,0)))</f>
        <v>RMI</v>
      </c>
      <c r="H273" s="183" t="s">
        <v>16497</v>
      </c>
      <c r="I273" s="184" t="s">
        <v>1766</v>
      </c>
      <c r="J273" s="184" t="s">
        <v>1770</v>
      </c>
      <c r="K273" s="224"/>
      <c r="L273" s="224"/>
      <c r="M273" s="224"/>
      <c r="N273" s="224" t="s">
        <v>16512</v>
      </c>
      <c r="O273" s="224" t="s">
        <v>16513</v>
      </c>
      <c r="P273" s="185"/>
      <c r="Q273" s="225" t="s">
        <v>15808</v>
      </c>
      <c r="R273" s="182" t="str">
        <f ca="1">IF(ISERROR($V273),"",OFFSET('Smelter Look-up'!$C$4,$V273-4,0)&amp;"")</f>
        <v>White Solder Metalurgia e Mineracao Ltda.</v>
      </c>
      <c r="S273" s="181" t="str">
        <f t="shared" ca="1" si="39"/>
        <v>BR</v>
      </c>
      <c r="T273" s="181" t="str">
        <f ca="1">IF(B273="","",IF(ISERROR(MATCH($J273,SorP!$B$1:$B$6279,0)),"",INDIRECT("'SorP'!$A$"&amp;MATCH($S273&amp;$J273,SorP!C:C,0))))</f>
        <v>BR-RO</v>
      </c>
      <c r="U273" s="201"/>
      <c r="V273" s="226">
        <f>IF(C273="",NA(),IF(OR(C273="Smelter not listed",C273="Smelter not yet identified"),MATCH($B273&amp;$D273,'Smelter Look-up'!$J:$J,0),MATCH($B273&amp;$C273,'Smelter Look-up'!$J:$J,0)))</f>
        <v>535</v>
      </c>
      <c r="X273" s="227">
        <f t="shared" si="40"/>
        <v>0</v>
      </c>
      <c r="AB273" s="228" t="str">
        <f t="shared" si="41"/>
        <v>TinWhite Solder Metalurgia e Mineracao Ltda.</v>
      </c>
    </row>
    <row r="274" spans="1:28" s="227" customFormat="1" ht="409.5">
      <c r="A274" s="181"/>
      <c r="B274" s="182" t="s">
        <v>1126</v>
      </c>
      <c r="C274" s="186" t="s">
        <v>15103</v>
      </c>
      <c r="D274" s="230" t="s">
        <v>15103</v>
      </c>
      <c r="E274" s="182" t="s">
        <v>888</v>
      </c>
      <c r="F274" s="182" t="str">
        <f ca="1">IF(ISERROR($V274),"",OFFSET('Smelter Look-up'!$E$4,$V274-4,0))</f>
        <v>CID002015</v>
      </c>
      <c r="G274" s="182" t="str">
        <f ca="1">IF(C274=$X$4,IF(ISERROR($V274),"Enter smelter details","RMI"),IF(ISERROR($V274),"",OFFSET('Smelter Look-up'!$F$4,$V274-4,0)))</f>
        <v>RMI</v>
      </c>
      <c r="H274" s="183" t="s">
        <v>16514</v>
      </c>
      <c r="I274" s="184" t="s">
        <v>15145</v>
      </c>
      <c r="J274" s="184" t="s">
        <v>12172</v>
      </c>
      <c r="K274" s="224"/>
      <c r="L274" s="224"/>
      <c r="M274" s="224"/>
      <c r="N274" s="224" t="s">
        <v>15887</v>
      </c>
      <c r="O274" s="224" t="s">
        <v>16515</v>
      </c>
      <c r="P274" s="185"/>
      <c r="Q274" s="225"/>
      <c r="R274" s="182" t="str">
        <f ca="1">IF(ISERROR($V274),"",OFFSET('Smelter Look-up'!$C$4,$V274-4,0)&amp;"")</f>
        <v>VQB Mineral and Trading Group JSC</v>
      </c>
      <c r="S274" s="181" t="str">
        <f t="shared" ca="1" si="39"/>
        <v>VN</v>
      </c>
      <c r="T274" s="181" t="str">
        <f ca="1">IF(B274="","",IF(ISERROR(MATCH($J274,SorP!$B$1:$B$6279,0)),"",INDIRECT("'SorP'!$A$"&amp;MATCH($S274&amp;$J274,SorP!C:C,0))))</f>
        <v>VN-HN</v>
      </c>
      <c r="U274" s="201"/>
      <c r="V274" s="226">
        <f>IF(C274="",NA(),IF(OR(C274="Smelter not listed",C274="Smelter not yet identified"),MATCH($B274&amp;$D274,'Smelter Look-up'!$J:$J,0),MATCH($B274&amp;$C274,'Smelter Look-up'!$J:$J,0)))</f>
        <v>534</v>
      </c>
      <c r="X274" s="227">
        <f t="shared" si="40"/>
        <v>0</v>
      </c>
      <c r="AB274" s="228" t="str">
        <f t="shared" si="41"/>
        <v>TinVQB Mineral and Trading Group JSC</v>
      </c>
    </row>
    <row r="275" spans="1:28" s="227" customFormat="1" ht="409.5">
      <c r="A275" s="181"/>
      <c r="B275" s="182" t="s">
        <v>1126</v>
      </c>
      <c r="C275" s="186" t="s">
        <v>1798</v>
      </c>
      <c r="D275" s="230" t="s">
        <v>1798</v>
      </c>
      <c r="E275" s="182" t="s">
        <v>1096</v>
      </c>
      <c r="F275" s="182" t="str">
        <f ca="1">IF(ISERROR($V275),"",OFFSET('Smelter Look-up'!$E$4,$V275-4,0))</f>
        <v>CID001908</v>
      </c>
      <c r="G275" s="182" t="str">
        <f ca="1">IF(C275=$X$4,IF(ISERROR($V275),"Enter smelter details","RMI"),IF(ISERROR($V275),"",OFFSET('Smelter Look-up'!$F$4,$V275-4,0)))</f>
        <v>RMI</v>
      </c>
      <c r="H275" s="183" t="s">
        <v>16516</v>
      </c>
      <c r="I275" s="184" t="s">
        <v>2446</v>
      </c>
      <c r="J275" s="184" t="s">
        <v>13628</v>
      </c>
      <c r="K275" s="224"/>
      <c r="L275" s="224"/>
      <c r="M275" s="224"/>
      <c r="N275" s="224" t="s">
        <v>16517</v>
      </c>
      <c r="O275" s="224" t="s">
        <v>16518</v>
      </c>
      <c r="P275" s="185"/>
      <c r="Q275" s="225"/>
      <c r="R275" s="182" t="str">
        <f ca="1">IF(ISERROR($V275),"",OFFSET('Smelter Look-up'!$C$4,$V275-4,0)&amp;"")</f>
        <v>Gejiu Yunxin Nonferrous Electrolysis Co., Ltd.</v>
      </c>
      <c r="S275" s="181" t="str">
        <f t="shared" ca="1" si="39"/>
        <v>CN</v>
      </c>
      <c r="T275" s="181" t="str">
        <f ca="1">IF(B275="","",IF(ISERROR(MATCH($J275,SorP!$B$1:$B$6279,0)),"",INDIRECT("'SorP'!$A$"&amp;MATCH($S275&amp;$J275,SorP!C:C,0))))</f>
        <v>CN-YN</v>
      </c>
      <c r="U275" s="201"/>
      <c r="V275" s="226">
        <f>IF(C275="",NA(),IF(OR(C275="Smelter not listed",C275="Smelter not yet identified"),MATCH($B275&amp;$D275,'Smelter Look-up'!$J:$J,0),MATCH($B275&amp;$C275,'Smelter Look-up'!$J:$J,0)))</f>
        <v>437</v>
      </c>
      <c r="X275" s="227">
        <f t="shared" si="40"/>
        <v>0</v>
      </c>
      <c r="AB275" s="228" t="str">
        <f t="shared" si="41"/>
        <v>TinGejiu Yunxin Nonferrous Electrolysis Co., Ltd.</v>
      </c>
    </row>
    <row r="276" spans="1:28" s="227" customFormat="1" ht="409.5">
      <c r="A276" s="181"/>
      <c r="B276" s="182" t="s">
        <v>1126</v>
      </c>
      <c r="C276" s="186" t="s">
        <v>1027</v>
      </c>
      <c r="D276" s="230" t="s">
        <v>1027</v>
      </c>
      <c r="E276" s="182" t="s">
        <v>884</v>
      </c>
      <c r="F276" s="182" t="str">
        <f ca="1">IF(ISERROR($V276),"",OFFSET('Smelter Look-up'!$E$4,$V276-4,0))</f>
        <v>CID001898</v>
      </c>
      <c r="G276" s="182" t="str">
        <f ca="1">IF(C276=$X$4,IF(ISERROR($V276),"Enter smelter details","RMI"),IF(ISERROR($V276),"",OFFSET('Smelter Look-up'!$F$4,$V276-4,0)))</f>
        <v>RMI</v>
      </c>
      <c r="H276" s="183" t="s">
        <v>16519</v>
      </c>
      <c r="I276" s="184" t="s">
        <v>1795</v>
      </c>
      <c r="J276" s="184" t="s">
        <v>1796</v>
      </c>
      <c r="K276" s="224"/>
      <c r="L276" s="224"/>
      <c r="M276" s="224"/>
      <c r="N276" s="224" t="s">
        <v>16520</v>
      </c>
      <c r="O276" s="224" t="s">
        <v>16521</v>
      </c>
      <c r="P276" s="185"/>
      <c r="Q276" s="225" t="s">
        <v>15808</v>
      </c>
      <c r="R276" s="182" t="str">
        <f ca="1">IF(ISERROR($V276),"",OFFSET('Smelter Look-up'!$C$4,$V276-4,0)&amp;"")</f>
        <v>Thaisarco</v>
      </c>
      <c r="S276" s="181" t="str">
        <f t="shared" ca="1" si="39"/>
        <v>TH</v>
      </c>
      <c r="T276" s="181" t="str">
        <f ca="1">IF(B276="","",IF(ISERROR(MATCH($J276,SorP!$B$1:$B$6279,0)),"",INDIRECT("'SorP'!$A$"&amp;MATCH($S276&amp;$J276,SorP!C:C,0))))</f>
        <v>TH-83</v>
      </c>
      <c r="U276" s="201"/>
      <c r="V276" s="226">
        <f>IF(C276="",NA(),IF(OR(C276="Smelter not listed",C276="Smelter not yet identified"),MATCH($B276&amp;$D276,'Smelter Look-up'!$J:$J,0),MATCH($B276&amp;$C276,'Smelter Look-up'!$J:$J,0)))</f>
        <v>526</v>
      </c>
      <c r="X276" s="227">
        <f t="shared" si="40"/>
        <v>0</v>
      </c>
      <c r="AB276" s="228" t="str">
        <f t="shared" si="41"/>
        <v>TinThaisarco</v>
      </c>
    </row>
    <row r="277" spans="1:28" s="227" customFormat="1" ht="409.5">
      <c r="A277" s="181"/>
      <c r="B277" s="182" t="s">
        <v>1126</v>
      </c>
      <c r="C277" s="186" t="s">
        <v>782</v>
      </c>
      <c r="D277" s="230" t="s">
        <v>782</v>
      </c>
      <c r="E277" s="182" t="s">
        <v>2431</v>
      </c>
      <c r="F277" s="182" t="str">
        <f ca="1">IF(ISERROR($V277),"",OFFSET('Smelter Look-up'!$E$4,$V277-4,0))</f>
        <v>CID001539</v>
      </c>
      <c r="G277" s="182" t="str">
        <f ca="1">IF(C277=$X$4,IF(ISERROR($V277),"Enter smelter details","RMI"),IF(ISERROR($V277),"",OFFSET('Smelter Look-up'!$F$4,$V277-4,0)))</f>
        <v>RMI</v>
      </c>
      <c r="H277" s="183" t="s">
        <v>16522</v>
      </c>
      <c r="I277" s="184" t="s">
        <v>13829</v>
      </c>
      <c r="J277" s="184" t="s">
        <v>1701</v>
      </c>
      <c r="K277" s="224"/>
      <c r="L277" s="224"/>
      <c r="M277" s="224"/>
      <c r="N277" s="224" t="s">
        <v>16523</v>
      </c>
      <c r="O277" s="224" t="s">
        <v>16524</v>
      </c>
      <c r="P277" s="185"/>
      <c r="Q277" s="225" t="s">
        <v>15808</v>
      </c>
      <c r="R277" s="182" t="str">
        <f ca="1">IF(ISERROR($V277),"",OFFSET('Smelter Look-up'!$C$4,$V277-4,0)&amp;"")</f>
        <v>Rui Da Hung</v>
      </c>
      <c r="S277" s="181" t="str">
        <f t="shared" ca="1" si="39"/>
        <v>TW</v>
      </c>
      <c r="T277" s="181" t="str">
        <f ca="1">IF(B277="","",IF(ISERROR(MATCH($J277,SorP!$B$1:$B$6279,0)),"",INDIRECT("'SorP'!$A$"&amp;MATCH($S277&amp;$J277,SorP!C:C,0))))</f>
        <v>TW-TAO</v>
      </c>
      <c r="U277" s="201"/>
      <c r="V277" s="226">
        <f>IF(C277="",NA(),IF(OR(C277="Smelter not listed",C277="Smelter not yet identified"),MATCH($B277&amp;$D277,'Smelter Look-up'!$J:$J,0),MATCH($B277&amp;$C277,'Smelter Look-up'!$J:$J,0)))</f>
        <v>521</v>
      </c>
      <c r="X277" s="227">
        <f t="shared" si="40"/>
        <v>0</v>
      </c>
      <c r="AB277" s="228" t="str">
        <f t="shared" si="41"/>
        <v>TinRui Da Hung</v>
      </c>
    </row>
    <row r="278" spans="1:28" s="227" customFormat="1" ht="318.75">
      <c r="A278" s="181"/>
      <c r="B278" s="182" t="s">
        <v>1126</v>
      </c>
      <c r="C278" s="186" t="s">
        <v>15499</v>
      </c>
      <c r="D278" s="230" t="s">
        <v>15499</v>
      </c>
      <c r="E278" s="182" t="s">
        <v>1101</v>
      </c>
      <c r="F278" s="182" t="str">
        <f ca="1">IF(ISERROR($V278),"",OFFSET('Smelter Look-up'!$E$4,$V278-4,0))</f>
        <v>CID001493</v>
      </c>
      <c r="G278" s="182" t="str">
        <f ca="1">IF(C278=$X$4,IF(ISERROR($V278),"Enter smelter details","RMI"),IF(ISERROR($V278),"",OFFSET('Smelter Look-up'!$F$4,$V278-4,0)))</f>
        <v>RMI</v>
      </c>
      <c r="H278" s="183" t="s">
        <v>16525</v>
      </c>
      <c r="I278" s="184" t="s">
        <v>15501</v>
      </c>
      <c r="J278" s="184" t="s">
        <v>12852</v>
      </c>
      <c r="K278" s="224"/>
      <c r="L278" s="224"/>
      <c r="M278" s="224"/>
      <c r="N278" s="224" t="s">
        <v>12615</v>
      </c>
      <c r="O278" s="224" t="s">
        <v>16526</v>
      </c>
      <c r="P278" s="185"/>
      <c r="Q278" s="225" t="s">
        <v>15808</v>
      </c>
      <c r="R278" s="182" t="str">
        <f ca="1">IF(ISERROR($V278),"",OFFSET('Smelter Look-up'!$C$4,$V278-4,0)&amp;"")</f>
        <v>PT Tommy Utama</v>
      </c>
      <c r="S278" s="181" t="str">
        <f t="shared" ca="1" si="39"/>
        <v>ID</v>
      </c>
      <c r="T278" s="181" t="str">
        <f ca="1">IF(B278="","",IF(ISERROR(MATCH($J278,SorP!$B$1:$B$6279,0)),"",INDIRECT("'SorP'!$A$"&amp;MATCH($S278&amp;$J278,SorP!C:C,0))))</f>
        <v>ID-BB</v>
      </c>
      <c r="U278" s="201"/>
      <c r="V278" s="226">
        <f>IF(C278="",NA(),IF(OR(C278="Smelter not listed",C278="Smelter not yet identified"),MATCH($B278&amp;$D278,'Smelter Look-up'!$J:$J,0),MATCH($B278&amp;$C278,'Smelter Look-up'!$J:$J,0)))</f>
        <v>517</v>
      </c>
      <c r="X278" s="227">
        <f t="shared" si="40"/>
        <v>0</v>
      </c>
      <c r="AB278" s="228" t="str">
        <f t="shared" si="41"/>
        <v>TinPT Tommy Utama</v>
      </c>
    </row>
    <row r="279" spans="1:28" s="227" customFormat="1" ht="409.5">
      <c r="A279" s="181"/>
      <c r="B279" s="182" t="s">
        <v>1126</v>
      </c>
      <c r="C279" s="186" t="s">
        <v>15119</v>
      </c>
      <c r="D279" s="230" t="s">
        <v>15119</v>
      </c>
      <c r="E279" s="182" t="s">
        <v>1101</v>
      </c>
      <c r="F279" s="182" t="str">
        <f ca="1">IF(ISERROR($V279),"",OFFSET('Smelter Look-up'!$E$4,$V279-4,0))</f>
        <v>CID001490</v>
      </c>
      <c r="G279" s="182" t="str">
        <f ca="1">IF(C279=$X$4,IF(ISERROR($V279),"Enter smelter details","RMI"),IF(ISERROR($V279),"",OFFSET('Smelter Look-up'!$F$4,$V279-4,0)))</f>
        <v>RMI</v>
      </c>
      <c r="H279" s="183" t="s">
        <v>16527</v>
      </c>
      <c r="I279" s="184" t="s">
        <v>15143</v>
      </c>
      <c r="J279" s="184" t="s">
        <v>12852</v>
      </c>
      <c r="K279" s="224"/>
      <c r="L279" s="224"/>
      <c r="M279" s="224"/>
      <c r="N279" s="224" t="s">
        <v>16528</v>
      </c>
      <c r="O279" s="224" t="s">
        <v>16529</v>
      </c>
      <c r="P279" s="185"/>
      <c r="Q279" s="225" t="s">
        <v>15808</v>
      </c>
      <c r="R279" s="182" t="str">
        <f ca="1">IF(ISERROR($V279),"",OFFSET('Smelter Look-up'!$C$4,$V279-4,0)&amp;"")</f>
        <v>PT Tinindo Inter Nusa</v>
      </c>
      <c r="S279" s="181" t="str">
        <f t="shared" ca="1" si="39"/>
        <v>ID</v>
      </c>
      <c r="T279" s="181" t="str">
        <f ca="1">IF(B279="","",IF(ISERROR(MATCH($J279,SorP!$B$1:$B$6279,0)),"",INDIRECT("'SorP'!$A$"&amp;MATCH($S279&amp;$J279,SorP!C:C,0))))</f>
        <v>ID-BB</v>
      </c>
      <c r="U279" s="201"/>
      <c r="V279" s="226">
        <f>IF(C279="",NA(),IF(OR(C279="Smelter not listed",C279="Smelter not yet identified"),MATCH($B279&amp;$D279,'Smelter Look-up'!$J:$J,0),MATCH($B279&amp;$C279,'Smelter Look-up'!$J:$J,0)))</f>
        <v>515</v>
      </c>
      <c r="X279" s="227">
        <f t="shared" si="40"/>
        <v>0</v>
      </c>
      <c r="AB279" s="228" t="str">
        <f t="shared" si="41"/>
        <v>TinPT Tinindo Inter Nusa</v>
      </c>
    </row>
    <row r="280" spans="1:28" s="227" customFormat="1" ht="409.5">
      <c r="A280" s="181"/>
      <c r="B280" s="182" t="s">
        <v>1126</v>
      </c>
      <c r="C280" s="186" t="s">
        <v>13801</v>
      </c>
      <c r="D280" s="230" t="s">
        <v>13801</v>
      </c>
      <c r="E280" s="182" t="s">
        <v>1101</v>
      </c>
      <c r="F280" s="182" t="str">
        <f ca="1">IF(ISERROR($V280),"",OFFSET('Smelter Look-up'!$E$4,$V280-4,0))</f>
        <v>CID001482</v>
      </c>
      <c r="G280" s="182" t="str">
        <f ca="1">IF(C280=$X$4,IF(ISERROR($V280),"Enter smelter details","RMI"),IF(ISERROR($V280),"",OFFSET('Smelter Look-up'!$F$4,$V280-4,0)))</f>
        <v>RMI</v>
      </c>
      <c r="H280" s="183" t="s">
        <v>16530</v>
      </c>
      <c r="I280" s="184" t="s">
        <v>1794</v>
      </c>
      <c r="J280" s="184" t="s">
        <v>12852</v>
      </c>
      <c r="K280" s="224"/>
      <c r="L280" s="224"/>
      <c r="M280" s="224"/>
      <c r="N280" s="224" t="s">
        <v>16531</v>
      </c>
      <c r="O280" s="224" t="s">
        <v>16532</v>
      </c>
      <c r="P280" s="185"/>
      <c r="Q280" s="225" t="s">
        <v>15808</v>
      </c>
      <c r="R280" s="182" t="str">
        <f ca="1">IF(ISERROR($V280),"",OFFSET('Smelter Look-up'!$C$4,$V280-4,0)&amp;"")</f>
        <v>PT Timah Tbk Mentok</v>
      </c>
      <c r="S280" s="181" t="str">
        <f t="shared" ca="1" si="39"/>
        <v>ID</v>
      </c>
      <c r="T280" s="181" t="str">
        <f ca="1">IF(B280="","",IF(ISERROR(MATCH($J280,SorP!$B$1:$B$6279,0)),"",INDIRECT("'SorP'!$A$"&amp;MATCH($S280&amp;$J280,SorP!C:C,0))))</f>
        <v>ID-BB</v>
      </c>
      <c r="U280" s="201"/>
      <c r="V280" s="226">
        <f>IF(C280="",NA(),IF(OR(C280="Smelter not listed",C280="Smelter not yet identified"),MATCH($B280&amp;$D280,'Smelter Look-up'!$J:$J,0),MATCH($B280&amp;$C280,'Smelter Look-up'!$J:$J,0)))</f>
        <v>514</v>
      </c>
      <c r="X280" s="227">
        <f t="shared" si="40"/>
        <v>0</v>
      </c>
      <c r="AB280" s="228" t="str">
        <f t="shared" si="41"/>
        <v>TinPT Timah Tbk Mentok</v>
      </c>
    </row>
    <row r="281" spans="1:28" s="227" customFormat="1" ht="409.5">
      <c r="A281" s="181"/>
      <c r="B281" s="182" t="s">
        <v>1126</v>
      </c>
      <c r="C281" s="186" t="s">
        <v>13802</v>
      </c>
      <c r="D281" s="230" t="s">
        <v>13802</v>
      </c>
      <c r="E281" s="182" t="s">
        <v>1101</v>
      </c>
      <c r="F281" s="182" t="str">
        <f ca="1">IF(ISERROR($V281),"",OFFSET('Smelter Look-up'!$E$4,$V281-4,0))</f>
        <v>CID001477</v>
      </c>
      <c r="G281" s="182" t="str">
        <f ca="1">IF(C281=$X$4,IF(ISERROR($V281),"Enter smelter details","RMI"),IF(ISERROR($V281),"",OFFSET('Smelter Look-up'!$F$4,$V281-4,0)))</f>
        <v>RMI</v>
      </c>
      <c r="H281" s="183" t="s">
        <v>16533</v>
      </c>
      <c r="I281" s="184" t="s">
        <v>1792</v>
      </c>
      <c r="J281" s="184" t="s">
        <v>6065</v>
      </c>
      <c r="K281" s="224"/>
      <c r="L281" s="224"/>
      <c r="M281" s="224"/>
      <c r="N281" s="224" t="s">
        <v>16534</v>
      </c>
      <c r="O281" s="224" t="s">
        <v>16535</v>
      </c>
      <c r="P281" s="185"/>
      <c r="Q281" s="225" t="s">
        <v>15808</v>
      </c>
      <c r="R281" s="182" t="str">
        <f ca="1">IF(ISERROR($V281),"",OFFSET('Smelter Look-up'!$C$4,$V281-4,0)&amp;"")</f>
        <v>PT Timah Tbk Kundur</v>
      </c>
      <c r="S281" s="181" t="str">
        <f t="shared" ca="1" si="39"/>
        <v>ID</v>
      </c>
      <c r="T281" s="181" t="str">
        <f ca="1">IF(B281="","",IF(ISERROR(MATCH($J281,SorP!$B$1:$B$6279,0)),"",INDIRECT("'SorP'!$A$"&amp;MATCH($S281&amp;$J281,SorP!C:C,0))))</f>
        <v>ID-RI</v>
      </c>
      <c r="U281" s="201"/>
      <c r="V281" s="226">
        <f>IF(C281="",NA(),IF(OR(C281="Smelter not listed",C281="Smelter not yet identified"),MATCH($B281&amp;$D281,'Smelter Look-up'!$J:$J,0),MATCH($B281&amp;$C281,'Smelter Look-up'!$J:$J,0)))</f>
        <v>513</v>
      </c>
      <c r="X281" s="227">
        <f t="shared" si="40"/>
        <v>0</v>
      </c>
      <c r="AB281" s="228" t="str">
        <f t="shared" si="41"/>
        <v>TinPT Timah Tbk Kundur</v>
      </c>
    </row>
    <row r="282" spans="1:28" s="227" customFormat="1" ht="409.5">
      <c r="A282" s="181"/>
      <c r="B282" s="182" t="s">
        <v>1126</v>
      </c>
      <c r="C282" s="186" t="s">
        <v>15115</v>
      </c>
      <c r="D282" s="230" t="s">
        <v>15115</v>
      </c>
      <c r="E282" s="182" t="s">
        <v>1101</v>
      </c>
      <c r="F282" s="182" t="str">
        <f ca="1">IF(ISERROR($V282),"",OFFSET('Smelter Look-up'!$E$4,$V282-4,0))</f>
        <v>CID001468</v>
      </c>
      <c r="G282" s="182" t="str">
        <f ca="1">IF(C282=$X$4,IF(ISERROR($V282),"Enter smelter details","RMI"),IF(ISERROR($V282),"",OFFSET('Smelter Look-up'!$F$4,$V282-4,0)))</f>
        <v>RMI</v>
      </c>
      <c r="H282" s="183" t="s">
        <v>16505</v>
      </c>
      <c r="I282" s="184" t="s">
        <v>15143</v>
      </c>
      <c r="J282" s="184" t="s">
        <v>12852</v>
      </c>
      <c r="K282" s="224"/>
      <c r="L282" s="224"/>
      <c r="M282" s="224"/>
      <c r="N282" s="224" t="s">
        <v>16536</v>
      </c>
      <c r="O282" s="224" t="s">
        <v>16537</v>
      </c>
      <c r="P282" s="185"/>
      <c r="Q282" s="225" t="s">
        <v>15808</v>
      </c>
      <c r="R282" s="182" t="str">
        <f ca="1">IF(ISERROR($V282),"",OFFSET('Smelter Look-up'!$C$4,$V282-4,0)&amp;"")</f>
        <v>PT Stanindo Inti Perkasa</v>
      </c>
      <c r="S282" s="181" t="str">
        <f t="shared" ca="1" si="39"/>
        <v>ID</v>
      </c>
      <c r="T282" s="181" t="str">
        <f ca="1">IF(B282="","",IF(ISERROR(MATCH($J282,SorP!$B$1:$B$6279,0)),"",INDIRECT("'SorP'!$A$"&amp;MATCH($S282&amp;$J282,SorP!C:C,0))))</f>
        <v>ID-BB</v>
      </c>
      <c r="U282" s="201"/>
      <c r="V282" s="226">
        <f>IF(C282="",NA(),IF(OR(C282="Smelter not listed",C282="Smelter not yet identified"),MATCH($B282&amp;$D282,'Smelter Look-up'!$J:$J,0),MATCH($B282&amp;$C282,'Smelter Look-up'!$J:$J,0)))</f>
        <v>509</v>
      </c>
      <c r="X282" s="227">
        <f t="shared" si="40"/>
        <v>0</v>
      </c>
      <c r="AB282" s="228" t="str">
        <f t="shared" si="41"/>
        <v>TinPT Stanindo Inti Perkasa</v>
      </c>
    </row>
    <row r="283" spans="1:28" s="227" customFormat="1" ht="409.5">
      <c r="A283" s="181"/>
      <c r="B283" s="182" t="s">
        <v>1126</v>
      </c>
      <c r="C283" s="186" t="s">
        <v>15492</v>
      </c>
      <c r="D283" s="230" t="s">
        <v>15492</v>
      </c>
      <c r="E283" s="182" t="s">
        <v>1101</v>
      </c>
      <c r="F283" s="182" t="str">
        <f ca="1">IF(ISERROR($V283),"",OFFSET('Smelter Look-up'!$E$4,$V283-4,0))</f>
        <v>CID001463</v>
      </c>
      <c r="G283" s="182" t="str">
        <f ca="1">IF(C283=$X$4,IF(ISERROR($V283),"Enter smelter details","RMI"),IF(ISERROR($V283),"",OFFSET('Smelter Look-up'!$F$4,$V283-4,0)))</f>
        <v>RMI</v>
      </c>
      <c r="H283" s="183" t="s">
        <v>16505</v>
      </c>
      <c r="I283" s="184" t="s">
        <v>15143</v>
      </c>
      <c r="J283" s="184" t="s">
        <v>12852</v>
      </c>
      <c r="K283" s="224"/>
      <c r="L283" s="224"/>
      <c r="M283" s="224"/>
      <c r="N283" s="224" t="s">
        <v>16538</v>
      </c>
      <c r="O283" s="224" t="s">
        <v>16539</v>
      </c>
      <c r="P283" s="185"/>
      <c r="Q283" s="225" t="s">
        <v>15808</v>
      </c>
      <c r="R283" s="182" t="str">
        <f ca="1">IF(ISERROR($V283),"",OFFSET('Smelter Look-up'!$C$4,$V283-4,0)&amp;"")</f>
        <v>PT Sariwiguna Binasentosa</v>
      </c>
      <c r="S283" s="181" t="str">
        <f t="shared" ca="1" si="39"/>
        <v>ID</v>
      </c>
      <c r="T283" s="181" t="str">
        <f ca="1">IF(B283="","",IF(ISERROR(MATCH($J283,SorP!$B$1:$B$6279,0)),"",INDIRECT("'SorP'!$A$"&amp;MATCH($S283&amp;$J283,SorP!C:C,0))))</f>
        <v>ID-BB</v>
      </c>
      <c r="U283" s="201"/>
      <c r="V283" s="226">
        <f>IF(C283="",NA(),IF(OR(C283="Smelter not listed",C283="Smelter not yet identified"),MATCH($B283&amp;$D283,'Smelter Look-up'!$J:$J,0),MATCH($B283&amp;$C283,'Smelter Look-up'!$J:$J,0)))</f>
        <v>508</v>
      </c>
      <c r="X283" s="227">
        <f t="shared" si="40"/>
        <v>0</v>
      </c>
      <c r="AB283" s="228" t="str">
        <f t="shared" si="41"/>
        <v>TinPT Sariwiguna Binasentosa</v>
      </c>
    </row>
    <row r="284" spans="1:28" s="227" customFormat="1" ht="409.5">
      <c r="A284" s="181"/>
      <c r="B284" s="182" t="s">
        <v>1126</v>
      </c>
      <c r="C284" s="186" t="s">
        <v>16540</v>
      </c>
      <c r="D284" s="230" t="s">
        <v>16540</v>
      </c>
      <c r="E284" s="182" t="s">
        <v>1101</v>
      </c>
      <c r="F284" s="182" t="str">
        <f ca="1">IF(ISERROR($V284),"",OFFSET('Smelter Look-up'!$E$4,$V284-4,0))</f>
        <v>CID001460</v>
      </c>
      <c r="G284" s="182" t="str">
        <f ca="1">IF(C284=$X$4,IF(ISERROR($V284),"Enter smelter details","RMI"),IF(ISERROR($V284),"",OFFSET('Smelter Look-up'!$F$4,$V284-4,0)))</f>
        <v>RMI</v>
      </c>
      <c r="H284" s="183" t="s">
        <v>16489</v>
      </c>
      <c r="I284" s="184" t="s">
        <v>1767</v>
      </c>
      <c r="J284" s="184" t="s">
        <v>12852</v>
      </c>
      <c r="K284" s="224"/>
      <c r="L284" s="224"/>
      <c r="M284" s="224"/>
      <c r="N284" s="224" t="s">
        <v>16541</v>
      </c>
      <c r="O284" s="224" t="s">
        <v>16542</v>
      </c>
      <c r="P284" s="185"/>
      <c r="Q284" s="225" t="s">
        <v>15808</v>
      </c>
      <c r="R284" s="182" t="str">
        <f ca="1">IF(ISERROR($V284),"",OFFSET('Smelter Look-up'!$C$4,$V284-4,0)&amp;"")</f>
        <v>PT Refined Bangka Tin</v>
      </c>
      <c r="S284" s="181" t="str">
        <f t="shared" ca="1" si="39"/>
        <v>ID</v>
      </c>
      <c r="T284" s="181" t="str">
        <f ca="1">IF(B284="","",IF(ISERROR(MATCH($J284,SorP!$B$1:$B$6279,0)),"",INDIRECT("'SorP'!$A$"&amp;MATCH($S284&amp;$J284,SorP!C:C,0))))</f>
        <v>ID-BB</v>
      </c>
      <c r="U284" s="201"/>
      <c r="V284" s="226">
        <f>IF(C284="",NA(),IF(OR(C284="Smelter not listed",C284="Smelter not yet identified"),MATCH($B284&amp;$D284,'Smelter Look-up'!$J:$J,0),MATCH($B284&amp;$C284,'Smelter Look-up'!$J:$J,0)))</f>
        <v>507</v>
      </c>
      <c r="X284" s="227">
        <f t="shared" si="40"/>
        <v>0</v>
      </c>
      <c r="AB284" s="228" t="str">
        <f t="shared" si="41"/>
        <v>TinPT REFINED BANGKA TIN</v>
      </c>
    </row>
    <row r="285" spans="1:28" s="227" customFormat="1" ht="409.5">
      <c r="A285" s="181"/>
      <c r="B285" s="182" t="s">
        <v>1126</v>
      </c>
      <c r="C285" s="186" t="s">
        <v>15111</v>
      </c>
      <c r="D285" s="230" t="s">
        <v>15111</v>
      </c>
      <c r="E285" s="182" t="s">
        <v>1101</v>
      </c>
      <c r="F285" s="182" t="str">
        <f ca="1">IF(ISERROR($V285),"",OFFSET('Smelter Look-up'!$E$4,$V285-4,0))</f>
        <v>CID001458</v>
      </c>
      <c r="G285" s="182" t="str">
        <f ca="1">IF(C285=$X$4,IF(ISERROR($V285),"Enter smelter details","RMI"),IF(ISERROR($V285),"",OFFSET('Smelter Look-up'!$F$4,$V285-4,0)))</f>
        <v>RMI</v>
      </c>
      <c r="H285" s="183" t="s">
        <v>16505</v>
      </c>
      <c r="I285" s="184" t="s">
        <v>15143</v>
      </c>
      <c r="J285" s="184" t="s">
        <v>12852</v>
      </c>
      <c r="K285" s="224"/>
      <c r="L285" s="224"/>
      <c r="M285" s="224"/>
      <c r="N285" s="224" t="s">
        <v>16543</v>
      </c>
      <c r="O285" s="224" t="s">
        <v>16544</v>
      </c>
      <c r="P285" s="185"/>
      <c r="Q285" s="225" t="s">
        <v>15808</v>
      </c>
      <c r="R285" s="182" t="str">
        <f ca="1">IF(ISERROR($V285),"",OFFSET('Smelter Look-up'!$C$4,$V285-4,0)&amp;"")</f>
        <v>PT Prima Timah Utama</v>
      </c>
      <c r="S285" s="181" t="str">
        <f t="shared" ca="1" si="39"/>
        <v>ID</v>
      </c>
      <c r="T285" s="181" t="str">
        <f ca="1">IF(B285="","",IF(ISERROR(MATCH($J285,SorP!$B$1:$B$6279,0)),"",INDIRECT("'SorP'!$A$"&amp;MATCH($S285&amp;$J285,SorP!C:C,0))))</f>
        <v>ID-BB</v>
      </c>
      <c r="U285" s="201"/>
      <c r="V285" s="226">
        <f>IF(C285="",NA(),IF(OR(C285="Smelter not listed",C285="Smelter not yet identified"),MATCH($B285&amp;$D285,'Smelter Look-up'!$J:$J,0),MATCH($B285&amp;$C285,'Smelter Look-up'!$J:$J,0)))</f>
        <v>504</v>
      </c>
      <c r="X285" s="227">
        <f t="shared" si="40"/>
        <v>0</v>
      </c>
      <c r="AB285" s="228" t="str">
        <f t="shared" si="41"/>
        <v>TinPT Prima Timah Utama</v>
      </c>
    </row>
    <row r="286" spans="1:28" s="227" customFormat="1" ht="409.5">
      <c r="A286" s="181"/>
      <c r="B286" s="182" t="s">
        <v>1126</v>
      </c>
      <c r="C286" s="186" t="s">
        <v>15488</v>
      </c>
      <c r="D286" s="230" t="s">
        <v>15488</v>
      </c>
      <c r="E286" s="182" t="s">
        <v>1101</v>
      </c>
      <c r="F286" s="182" t="str">
        <f ca="1">IF(ISERROR($V286),"",OFFSET('Smelter Look-up'!$E$4,$V286-4,0))</f>
        <v>CID001457</v>
      </c>
      <c r="G286" s="182" t="str">
        <f ca="1">IF(C286=$X$4,IF(ISERROR($V286),"Enter smelter details","RMI"),IF(ISERROR($V286),"",OFFSET('Smelter Look-up'!$F$4,$V286-4,0)))</f>
        <v>RMI</v>
      </c>
      <c r="H286" s="183" t="s">
        <v>16489</v>
      </c>
      <c r="I286" s="184" t="s">
        <v>1767</v>
      </c>
      <c r="J286" s="184" t="s">
        <v>12852</v>
      </c>
      <c r="K286" s="224"/>
      <c r="L286" s="224"/>
      <c r="M286" s="224"/>
      <c r="N286" s="224" t="s">
        <v>16545</v>
      </c>
      <c r="O286" s="224" t="s">
        <v>16546</v>
      </c>
      <c r="P286" s="185"/>
      <c r="Q286" s="225"/>
      <c r="R286" s="182" t="str">
        <f ca="1">IF(ISERROR($V286),"",OFFSET('Smelter Look-up'!$C$4,$V286-4,0)&amp;"")</f>
        <v>PT Panca Mega Persada</v>
      </c>
      <c r="S286" s="181" t="str">
        <f t="shared" ca="1" si="39"/>
        <v>ID</v>
      </c>
      <c r="T286" s="181" t="str">
        <f ca="1">IF(B286="","",IF(ISERROR(MATCH($J286,SorP!$B$1:$B$6279,0)),"",INDIRECT("'SorP'!$A$"&amp;MATCH($S286&amp;$J286,SorP!C:C,0))))</f>
        <v>ID-BB</v>
      </c>
      <c r="U286" s="201"/>
      <c r="V286" s="226">
        <f>IF(C286="",NA(),IF(OR(C286="Smelter not listed",C286="Smelter not yet identified"),MATCH($B286&amp;$D286,'Smelter Look-up'!$J:$J,0),MATCH($B286&amp;$C286,'Smelter Look-up'!$J:$J,0)))</f>
        <v>502</v>
      </c>
      <c r="X286" s="227">
        <f t="shared" si="40"/>
        <v>0</v>
      </c>
      <c r="AB286" s="228" t="str">
        <f t="shared" si="41"/>
        <v>TinPT Panca Mega Persada</v>
      </c>
    </row>
    <row r="287" spans="1:28" s="227" customFormat="1" ht="409.5">
      <c r="A287" s="181"/>
      <c r="B287" s="182" t="s">
        <v>1126</v>
      </c>
      <c r="C287" s="186" t="s">
        <v>627</v>
      </c>
      <c r="D287" s="230" t="s">
        <v>627</v>
      </c>
      <c r="E287" s="182" t="s">
        <v>1101</v>
      </c>
      <c r="F287" s="182" t="str">
        <f ca="1">IF(ISERROR($V287),"",OFFSET('Smelter Look-up'!$E$4,$V287-4,0))</f>
        <v>CID001453</v>
      </c>
      <c r="G287" s="182" t="str">
        <f ca="1">IF(C287=$X$4,IF(ISERROR($V287),"Enter smelter details","RMI"),IF(ISERROR($V287),"",OFFSET('Smelter Look-up'!$F$4,$V287-4,0)))</f>
        <v>RMI</v>
      </c>
      <c r="H287" s="183" t="s">
        <v>16489</v>
      </c>
      <c r="I287" s="184" t="s">
        <v>1767</v>
      </c>
      <c r="J287" s="184" t="s">
        <v>12852</v>
      </c>
      <c r="K287" s="224"/>
      <c r="L287" s="224"/>
      <c r="M287" s="224"/>
      <c r="N287" s="224" t="s">
        <v>16547</v>
      </c>
      <c r="O287" s="224" t="s">
        <v>16548</v>
      </c>
      <c r="P287" s="185"/>
      <c r="Q287" s="225" t="s">
        <v>15808</v>
      </c>
      <c r="R287" s="182" t="str">
        <f ca="1">IF(ISERROR($V287),"",OFFSET('Smelter Look-up'!$C$4,$V287-4,0)&amp;"")</f>
        <v>PT Mitra Stania Prima</v>
      </c>
      <c r="S287" s="181" t="str">
        <f t="shared" ca="1" si="39"/>
        <v>ID</v>
      </c>
      <c r="T287" s="181" t="str">
        <f ca="1">IF(B287="","",IF(ISERROR(MATCH($J287,SorP!$B$1:$B$6279,0)),"",INDIRECT("'SorP'!$A$"&amp;MATCH($S287&amp;$J287,SorP!C:C,0))))</f>
        <v>ID-BB</v>
      </c>
      <c r="U287" s="201"/>
      <c r="V287" s="226">
        <f>IF(C287="",NA(),IF(OR(C287="Smelter not listed",C287="Smelter not yet identified"),MATCH($B287&amp;$D287,'Smelter Look-up'!$J:$J,0),MATCH($B287&amp;$C287,'Smelter Look-up'!$J:$J,0)))</f>
        <v>500</v>
      </c>
      <c r="X287" s="227">
        <f t="shared" si="40"/>
        <v>0</v>
      </c>
      <c r="AB287" s="228" t="str">
        <f t="shared" si="41"/>
        <v>TinPT Mitra Stania Prima</v>
      </c>
    </row>
    <row r="288" spans="1:28" s="227" customFormat="1" ht="409.5">
      <c r="A288" s="181"/>
      <c r="B288" s="182" t="s">
        <v>1126</v>
      </c>
      <c r="C288" s="186" t="s">
        <v>15470</v>
      </c>
      <c r="D288" s="230" t="s">
        <v>15470</v>
      </c>
      <c r="E288" s="182" t="s">
        <v>1101</v>
      </c>
      <c r="F288" s="182" t="str">
        <f ca="1">IF(ISERROR($V288),"",OFFSET('Smelter Look-up'!$E$4,$V288-4,0))</f>
        <v>CID001428</v>
      </c>
      <c r="G288" s="182" t="str">
        <f ca="1">IF(C288=$X$4,IF(ISERROR($V288),"Enter smelter details","RMI"),IF(ISERROR($V288),"",OFFSET('Smelter Look-up'!$F$4,$V288-4,0)))</f>
        <v>RMI</v>
      </c>
      <c r="H288" s="183" t="s">
        <v>16505</v>
      </c>
      <c r="I288" s="184" t="s">
        <v>15143</v>
      </c>
      <c r="J288" s="184" t="s">
        <v>12852</v>
      </c>
      <c r="K288" s="224"/>
      <c r="L288" s="224"/>
      <c r="M288" s="224"/>
      <c r="N288" s="224" t="s">
        <v>16549</v>
      </c>
      <c r="O288" s="224" t="s">
        <v>16550</v>
      </c>
      <c r="P288" s="185"/>
      <c r="Q288" s="225" t="s">
        <v>15808</v>
      </c>
      <c r="R288" s="182" t="str">
        <f ca="1">IF(ISERROR($V288),"",OFFSET('Smelter Look-up'!$C$4,$V288-4,0)&amp;"")</f>
        <v>PT Bukit Timah</v>
      </c>
      <c r="S288" s="181" t="str">
        <f t="shared" ca="1" si="39"/>
        <v>ID</v>
      </c>
      <c r="T288" s="181" t="str">
        <f ca="1">IF(B288="","",IF(ISERROR(MATCH($J288,SorP!$B$1:$B$6279,0)),"",INDIRECT("'SorP'!$A$"&amp;MATCH($S288&amp;$J288,SorP!C:C,0))))</f>
        <v>ID-BB</v>
      </c>
      <c r="U288" s="201"/>
      <c r="V288" s="226">
        <f>IF(C288="",NA(),IF(OR(C288="Smelter not listed",C288="Smelter not yet identified"),MATCH($B288&amp;$D288,'Smelter Look-up'!$J:$J,0),MATCH($B288&amp;$C288,'Smelter Look-up'!$J:$J,0)))</f>
        <v>495</v>
      </c>
      <c r="X288" s="227">
        <f t="shared" si="40"/>
        <v>0</v>
      </c>
      <c r="AB288" s="228" t="str">
        <f t="shared" si="41"/>
        <v>TinPT Bukit Timah</v>
      </c>
    </row>
    <row r="289" spans="1:28" s="227" customFormat="1" ht="409.5">
      <c r="A289" s="181"/>
      <c r="B289" s="182" t="s">
        <v>1126</v>
      </c>
      <c r="C289" s="186" t="s">
        <v>15481</v>
      </c>
      <c r="D289" s="230" t="s">
        <v>15481</v>
      </c>
      <c r="E289" s="182" t="s">
        <v>1101</v>
      </c>
      <c r="F289" s="182" t="str">
        <f ca="1">IF(ISERROR($V289),"",OFFSET('Smelter Look-up'!$E$4,$V289-4,0))</f>
        <v>CID001421</v>
      </c>
      <c r="G289" s="182" t="str">
        <f ca="1">IF(C289=$X$4,IF(ISERROR($V289),"Enter smelter details","RMI"),IF(ISERROR($V289),"",OFFSET('Smelter Look-up'!$F$4,$V289-4,0)))</f>
        <v>RMI</v>
      </c>
      <c r="H289" s="183" t="s">
        <v>16551</v>
      </c>
      <c r="I289" s="184" t="s">
        <v>15550</v>
      </c>
      <c r="J289" s="184" t="s">
        <v>12852</v>
      </c>
      <c r="K289" s="224"/>
      <c r="L289" s="224"/>
      <c r="M289" s="224"/>
      <c r="N289" s="224" t="s">
        <v>16552</v>
      </c>
      <c r="O289" s="224" t="s">
        <v>16553</v>
      </c>
      <c r="P289" s="185"/>
      <c r="Q289" s="225" t="s">
        <v>15808</v>
      </c>
      <c r="R289" s="182" t="str">
        <f ca="1">IF(ISERROR($V289),"",OFFSET('Smelter Look-up'!$C$4,$V289-4,0)&amp;"")</f>
        <v>PT Belitung Industri Sejahtera</v>
      </c>
      <c r="S289" s="181" t="str">
        <f t="shared" ca="1" si="39"/>
        <v>ID</v>
      </c>
      <c r="T289" s="181" t="str">
        <f ca="1">IF(B289="","",IF(ISERROR(MATCH($J289,SorP!$B$1:$B$6279,0)),"",INDIRECT("'SorP'!$A$"&amp;MATCH($S289&amp;$J289,SorP!C:C,0))))</f>
        <v>ID-BB</v>
      </c>
      <c r="U289" s="201"/>
      <c r="V289" s="226">
        <f>IF(C289="",NA(),IF(OR(C289="Smelter not listed",C289="Smelter not yet identified"),MATCH($B289&amp;$D289,'Smelter Look-up'!$J:$J,0),MATCH($B289&amp;$C289,'Smelter Look-up'!$J:$J,0)))</f>
        <v>494</v>
      </c>
      <c r="X289" s="227">
        <f t="shared" si="40"/>
        <v>0</v>
      </c>
      <c r="AB289" s="228" t="str">
        <f t="shared" si="41"/>
        <v>TinPT Belitung Industri Sejahtera</v>
      </c>
    </row>
    <row r="290" spans="1:28" s="227" customFormat="1" ht="409.5">
      <c r="A290" s="181"/>
      <c r="B290" s="182" t="s">
        <v>1126</v>
      </c>
      <c r="C290" s="186" t="s">
        <v>15545</v>
      </c>
      <c r="D290" s="230" t="s">
        <v>15545</v>
      </c>
      <c r="E290" s="182" t="s">
        <v>1101</v>
      </c>
      <c r="F290" s="182" t="str">
        <f ca="1">IF(ISERROR($V290),"",OFFSET('Smelter Look-up'!$E$4,$V290-4,0))</f>
        <v>CID001419</v>
      </c>
      <c r="G290" s="182" t="str">
        <f ca="1">IF(C290=$X$4,IF(ISERROR($V290),"Enter smelter details","RMI"),IF(ISERROR($V290),"",OFFSET('Smelter Look-up'!$F$4,$V290-4,0)))</f>
        <v>RMI</v>
      </c>
      <c r="H290" s="183" t="s">
        <v>16554</v>
      </c>
      <c r="I290" s="184" t="s">
        <v>1767</v>
      </c>
      <c r="J290" s="184" t="s">
        <v>12852</v>
      </c>
      <c r="K290" s="224"/>
      <c r="L290" s="224"/>
      <c r="M290" s="224"/>
      <c r="N290" s="224" t="s">
        <v>16555</v>
      </c>
      <c r="O290" s="224" t="s">
        <v>16556</v>
      </c>
      <c r="P290" s="185"/>
      <c r="Q290" s="225"/>
      <c r="R290" s="182" t="str">
        <f ca="1">IF(ISERROR($V290),"",OFFSET('Smelter Look-up'!$C$4,$V290-4,0)&amp;"")</f>
        <v>PT Bangka Tin Industry</v>
      </c>
      <c r="S290" s="181" t="str">
        <f t="shared" ca="1" si="39"/>
        <v>ID</v>
      </c>
      <c r="T290" s="181" t="str">
        <f ca="1">IF(B290="","",IF(ISERROR(MATCH($J290,SorP!$B$1:$B$6279,0)),"",INDIRECT("'SorP'!$A$"&amp;MATCH($S290&amp;$J290,SorP!C:C,0))))</f>
        <v>ID-BB</v>
      </c>
      <c r="U290" s="201"/>
      <c r="V290" s="226">
        <f>IF(C290="",NA(),IF(OR(C290="Smelter not listed",C290="Smelter not yet identified"),MATCH($B290&amp;$D290,'Smelter Look-up'!$J:$J,0),MATCH($B290&amp;$C290,'Smelter Look-up'!$J:$J,0)))</f>
        <v>493</v>
      </c>
      <c r="X290" s="227">
        <f t="shared" si="40"/>
        <v>0</v>
      </c>
      <c r="AB290" s="228" t="str">
        <f t="shared" si="41"/>
        <v>TinPT Bangka Tin Industry</v>
      </c>
    </row>
    <row r="291" spans="1:28" s="227" customFormat="1" ht="409.5">
      <c r="A291" s="181"/>
      <c r="B291" s="182" t="s">
        <v>1126</v>
      </c>
      <c r="C291" s="186" t="s">
        <v>15107</v>
      </c>
      <c r="D291" s="230" t="s">
        <v>15107</v>
      </c>
      <c r="E291" s="182" t="s">
        <v>1101</v>
      </c>
      <c r="F291" s="182" t="str">
        <f ca="1">IF(ISERROR($V291),"",OFFSET('Smelter Look-up'!$E$4,$V291-4,0))</f>
        <v>CID001406</v>
      </c>
      <c r="G291" s="182" t="str">
        <f ca="1">IF(C291=$X$4,IF(ISERROR($V291),"Enter smelter details","RMI"),IF(ISERROR($V291),"",OFFSET('Smelter Look-up'!$F$4,$V291-4,0)))</f>
        <v>RMI</v>
      </c>
      <c r="H291" s="183" t="s">
        <v>16557</v>
      </c>
      <c r="I291" s="184" t="s">
        <v>15146</v>
      </c>
      <c r="J291" s="184" t="s">
        <v>12852</v>
      </c>
      <c r="K291" s="224"/>
      <c r="L291" s="224"/>
      <c r="M291" s="224"/>
      <c r="N291" s="224" t="s">
        <v>16439</v>
      </c>
      <c r="O291" s="224" t="s">
        <v>16558</v>
      </c>
      <c r="P291" s="185"/>
      <c r="Q291" s="225" t="s">
        <v>15808</v>
      </c>
      <c r="R291" s="182" t="str">
        <f ca="1">IF(ISERROR($V291),"",OFFSET('Smelter Look-up'!$C$4,$V291-4,0)&amp;"")</f>
        <v>PT Babel Surya Alam Lestari</v>
      </c>
      <c r="S291" s="181" t="str">
        <f t="shared" ca="1" si="39"/>
        <v>ID</v>
      </c>
      <c r="T291" s="181" t="str">
        <f ca="1">IF(B291="","",IF(ISERROR(MATCH($J291,SorP!$B$1:$B$6279,0)),"",INDIRECT("'SorP'!$A$"&amp;MATCH($S291&amp;$J291,SorP!C:C,0))))</f>
        <v>ID-BB</v>
      </c>
      <c r="U291" s="201"/>
      <c r="V291" s="226">
        <f>IF(C291="",NA(),IF(OR(C291="Smelter not listed",C291="Smelter not yet identified"),MATCH($B291&amp;$D291,'Smelter Look-up'!$J:$J,0),MATCH($B291&amp;$C291,'Smelter Look-up'!$J:$J,0)))</f>
        <v>490</v>
      </c>
      <c r="X291" s="227">
        <f t="shared" si="40"/>
        <v>0</v>
      </c>
      <c r="AB291" s="228" t="str">
        <f t="shared" si="41"/>
        <v>TinPT Babel Surya Alam Lestari</v>
      </c>
    </row>
    <row r="292" spans="1:28" s="227" customFormat="1" ht="409.5">
      <c r="A292" s="181"/>
      <c r="B292" s="182" t="s">
        <v>1126</v>
      </c>
      <c r="C292" s="186" t="s">
        <v>15478</v>
      </c>
      <c r="D292" s="230" t="s">
        <v>15478</v>
      </c>
      <c r="E292" s="182" t="s">
        <v>1101</v>
      </c>
      <c r="F292" s="182" t="str">
        <f ca="1">IF(ISERROR($V292),"",OFFSET('Smelter Look-up'!$E$4,$V292-4,0))</f>
        <v>CID001402</v>
      </c>
      <c r="G292" s="182" t="str">
        <f ca="1">IF(C292=$X$4,IF(ISERROR($V292),"Enter smelter details","RMI"),IF(ISERROR($V292),"",OFFSET('Smelter Look-up'!$F$4,$V292-4,0)))</f>
        <v>RMI</v>
      </c>
      <c r="H292" s="183" t="s">
        <v>16559</v>
      </c>
      <c r="I292" s="184" t="s">
        <v>15480</v>
      </c>
      <c r="J292" s="184" t="s">
        <v>12852</v>
      </c>
      <c r="K292" s="224"/>
      <c r="L292" s="224"/>
      <c r="M292" s="224"/>
      <c r="N292" s="224" t="s">
        <v>16560</v>
      </c>
      <c r="O292" s="224" t="s">
        <v>16561</v>
      </c>
      <c r="P292" s="185"/>
      <c r="Q292" s="225" t="s">
        <v>15808</v>
      </c>
      <c r="R292" s="182" t="str">
        <f ca="1">IF(ISERROR($V292),"",OFFSET('Smelter Look-up'!$C$4,$V292-4,0)&amp;"")</f>
        <v>PT Babel Inti Perkasa</v>
      </c>
      <c r="S292" s="181" t="str">
        <f t="shared" ca="1" si="39"/>
        <v>ID</v>
      </c>
      <c r="T292" s="181" t="str">
        <f ca="1">IF(B292="","",IF(ISERROR(MATCH($J292,SorP!$B$1:$B$6279,0)),"",INDIRECT("'SorP'!$A$"&amp;MATCH($S292&amp;$J292,SorP!C:C,0))))</f>
        <v>ID-BB</v>
      </c>
      <c r="U292" s="201"/>
      <c r="V292" s="226">
        <f>IF(C292="",NA(),IF(OR(C292="Smelter not listed",C292="Smelter not yet identified"),MATCH($B292&amp;$D292,'Smelter Look-up'!$J:$J,0),MATCH($B292&amp;$C292,'Smelter Look-up'!$J:$J,0)))</f>
        <v>489</v>
      </c>
      <c r="X292" s="227">
        <f t="shared" si="40"/>
        <v>0</v>
      </c>
      <c r="AB292" s="228" t="str">
        <f t="shared" si="41"/>
        <v>TinPT Babel Inti Perkasa</v>
      </c>
    </row>
    <row r="293" spans="1:28" s="227" customFormat="1" ht="409.5">
      <c r="A293" s="181"/>
      <c r="B293" s="182" t="s">
        <v>1126</v>
      </c>
      <c r="C293" s="186" t="s">
        <v>840</v>
      </c>
      <c r="D293" s="230" t="s">
        <v>840</v>
      </c>
      <c r="E293" s="182" t="s">
        <v>1101</v>
      </c>
      <c r="F293" s="182" t="str">
        <f ca="1">IF(ISERROR($V293),"",OFFSET('Smelter Look-up'!$E$4,$V293-4,0))</f>
        <v>CID001399</v>
      </c>
      <c r="G293" s="182" t="str">
        <f ca="1">IF(C293=$X$4,IF(ISERROR($V293),"Enter smelter details","RMI"),IF(ISERROR($V293),"",OFFSET('Smelter Look-up'!$F$4,$V293-4,0)))</f>
        <v>RMI</v>
      </c>
      <c r="H293" s="183" t="s">
        <v>16489</v>
      </c>
      <c r="I293" s="184" t="s">
        <v>1767</v>
      </c>
      <c r="J293" s="184" t="s">
        <v>12852</v>
      </c>
      <c r="K293" s="224"/>
      <c r="L293" s="224"/>
      <c r="M293" s="224"/>
      <c r="N293" s="224" t="s">
        <v>16562</v>
      </c>
      <c r="O293" s="224" t="s">
        <v>16563</v>
      </c>
      <c r="P293" s="185"/>
      <c r="Q293" s="225" t="s">
        <v>15808</v>
      </c>
      <c r="R293" s="182" t="str">
        <f ca="1">IF(ISERROR($V293),"",OFFSET('Smelter Look-up'!$C$4,$V293-4,0)&amp;"")</f>
        <v>PT Artha Cipta Langgeng</v>
      </c>
      <c r="S293" s="181" t="str">
        <f t="shared" ca="1" si="39"/>
        <v>ID</v>
      </c>
      <c r="T293" s="181" t="str">
        <f ca="1">IF(B293="","",IF(ISERROR(MATCH($J293,SorP!$B$1:$B$6279,0)),"",INDIRECT("'SorP'!$A$"&amp;MATCH($S293&amp;$J293,SorP!C:C,0))))</f>
        <v>ID-BB</v>
      </c>
      <c r="U293" s="201"/>
      <c r="V293" s="226">
        <f>IF(C293="",NA(),IF(OR(C293="Smelter not listed",C293="Smelter not yet identified"),MATCH($B293&amp;$D293,'Smelter Look-up'!$J:$J,0),MATCH($B293&amp;$C293,'Smelter Look-up'!$J:$J,0)))</f>
        <v>487</v>
      </c>
      <c r="X293" s="227">
        <f t="shared" si="40"/>
        <v>0</v>
      </c>
      <c r="AB293" s="228" t="str">
        <f t="shared" si="41"/>
        <v>TinPT Artha Cipta Langgeng</v>
      </c>
    </row>
    <row r="294" spans="1:28" s="227" customFormat="1" ht="409.5">
      <c r="A294" s="181"/>
      <c r="B294" s="182" t="s">
        <v>1126</v>
      </c>
      <c r="C294" s="186" t="s">
        <v>13803</v>
      </c>
      <c r="D294" s="230" t="s">
        <v>13803</v>
      </c>
      <c r="E294" s="182" t="s">
        <v>2430</v>
      </c>
      <c r="F294" s="182" t="str">
        <f ca="1">IF(ISERROR($V294),"",OFFSET('Smelter Look-up'!$E$4,$V294-4,0))</f>
        <v>CID001337</v>
      </c>
      <c r="G294" s="182" t="str">
        <f ca="1">IF(C294=$X$4,IF(ISERROR($V294),"Enter smelter details","RMI"),IF(ISERROR($V294),"",OFFSET('Smelter Look-up'!$F$4,$V294-4,0)))</f>
        <v>RMI</v>
      </c>
      <c r="H294" s="183" t="s">
        <v>16564</v>
      </c>
      <c r="I294" s="184" t="s">
        <v>1769</v>
      </c>
      <c r="J294" s="184" t="s">
        <v>1769</v>
      </c>
      <c r="K294" s="224"/>
      <c r="L294" s="224"/>
      <c r="M294" s="224"/>
      <c r="N294" s="224" t="s">
        <v>16565</v>
      </c>
      <c r="O294" s="224" t="s">
        <v>16566</v>
      </c>
      <c r="P294" s="185"/>
      <c r="Q294" s="225" t="s">
        <v>15808</v>
      </c>
      <c r="R294" s="182" t="str">
        <f ca="1">IF(ISERROR($V294),"",OFFSET('Smelter Look-up'!$C$4,$V294-4,0)&amp;"")</f>
        <v>Operaciones Metalurgicas S.A.</v>
      </c>
      <c r="S294" s="181" t="str">
        <f t="shared" ref="S294:S324" ca="1" si="42">IF(B294="","",IF(ISERROR(MATCH($E294,CL,0)),"Unknown",INDIRECT("'C'!$A$"&amp;MATCH($E294,CL,0)+1)))</f>
        <v>BO</v>
      </c>
      <c r="T294" s="181" t="str">
        <f ca="1">IF(B294="","",IF(ISERROR(MATCH($J294,SorP!$B$1:$B$6279,0)),"",INDIRECT("'SorP'!$A$"&amp;MATCH($S294&amp;$J294,SorP!C:C,0))))</f>
        <v>BO-O</v>
      </c>
      <c r="U294" s="201"/>
      <c r="V294" s="226">
        <f>IF(C294="",NA(),IF(OR(C294="Smelter not listed",C294="Smelter not yet identified"),MATCH($B294&amp;$D294,'Smelter Look-up'!$J:$J,0),MATCH($B294&amp;$C294,'Smelter Look-up'!$J:$J,0)))</f>
        <v>482</v>
      </c>
      <c r="X294" s="227">
        <f t="shared" ref="X294:X324" si="43">IF(AND(C294="Smelter not listed",OR(LEN(D294)=0,LEN(E294)=0)),1,0)</f>
        <v>0</v>
      </c>
      <c r="AB294" s="228" t="str">
        <f t="shared" ref="AB294:AB324" si="44">B294&amp;C294</f>
        <v>TinOperaciones Metalurgicas S.A.</v>
      </c>
    </row>
    <row r="295" spans="1:28" s="227" customFormat="1" ht="409.5">
      <c r="A295" s="181"/>
      <c r="B295" s="182" t="s">
        <v>1126</v>
      </c>
      <c r="C295" s="186" t="s">
        <v>775</v>
      </c>
      <c r="D295" s="230" t="s">
        <v>775</v>
      </c>
      <c r="E295" s="182" t="s">
        <v>884</v>
      </c>
      <c r="F295" s="182" t="str">
        <f ca="1">IF(ISERROR($V295),"",OFFSET('Smelter Look-up'!$E$4,$V295-4,0))</f>
        <v>CID001314</v>
      </c>
      <c r="G295" s="182" t="str">
        <f ca="1">IF(C295=$X$4,IF(ISERROR($V295),"Enter smelter details","RMI"),IF(ISERROR($V295),"",OFFSET('Smelter Look-up'!$F$4,$V295-4,0)))</f>
        <v>RMI</v>
      </c>
      <c r="H295" s="183" t="s">
        <v>16567</v>
      </c>
      <c r="I295" s="184" t="s">
        <v>2340</v>
      </c>
      <c r="J295" s="184" t="s">
        <v>11025</v>
      </c>
      <c r="K295" s="224"/>
      <c r="L295" s="224"/>
      <c r="M295" s="224"/>
      <c r="N295" s="224" t="s">
        <v>16568</v>
      </c>
      <c r="O295" s="224" t="s">
        <v>16569</v>
      </c>
      <c r="P295" s="185"/>
      <c r="Q295" s="225" t="s">
        <v>15808</v>
      </c>
      <c r="R295" s="182" t="str">
        <f ca="1">IF(ISERROR($V295),"",OFFSET('Smelter Look-up'!$C$4,$V295-4,0)&amp;"")</f>
        <v>O.M. Manufacturing (Thailand) Co., Ltd.</v>
      </c>
      <c r="S295" s="181" t="str">
        <f t="shared" ca="1" si="42"/>
        <v>TH</v>
      </c>
      <c r="T295" s="181" t="str">
        <f ca="1">IF(B295="","",IF(ISERROR(MATCH($J295,SorP!$B$1:$B$6279,0)),"",INDIRECT("'SorP'!$A$"&amp;MATCH($S295&amp;$J295,SorP!C:C,0))))</f>
        <v>TH-20</v>
      </c>
      <c r="U295" s="201"/>
      <c r="V295" s="226">
        <f>IF(C295="",NA(),IF(OR(C295="Smelter not listed",C295="Smelter not yet identified"),MATCH($B295&amp;$D295,'Smelter Look-up'!$J:$J,0),MATCH($B295&amp;$C295,'Smelter Look-up'!$J:$J,0)))</f>
        <v>479</v>
      </c>
      <c r="X295" s="227">
        <f t="shared" si="43"/>
        <v>0</v>
      </c>
      <c r="AB295" s="228" t="str">
        <f t="shared" si="44"/>
        <v>TinO.M. Manufacturing (Thailand) Co., Ltd.</v>
      </c>
    </row>
    <row r="296" spans="1:28" s="227" customFormat="1" ht="409.5">
      <c r="A296" s="181"/>
      <c r="B296" s="182" t="s">
        <v>1126</v>
      </c>
      <c r="C296" s="186" t="s">
        <v>15542</v>
      </c>
      <c r="D296" s="230" t="s">
        <v>15542</v>
      </c>
      <c r="E296" s="182" t="s">
        <v>879</v>
      </c>
      <c r="F296" s="182" t="str">
        <f ca="1">IF(ISERROR($V296),"",OFFSET('Smelter Look-up'!$E$4,$V296-4,0))</f>
        <v>CID001305</v>
      </c>
      <c r="G296" s="182" t="str">
        <f ca="1">IF(C296=$X$4,IF(ISERROR($V296),"Enter smelter details","RMI"),IF(ISERROR($V296),"",OFFSET('Smelter Look-up'!$F$4,$V296-4,0)))</f>
        <v>RMI</v>
      </c>
      <c r="H296" s="183" t="s">
        <v>16193</v>
      </c>
      <c r="I296" s="184" t="s">
        <v>1581</v>
      </c>
      <c r="J296" s="184" t="s">
        <v>10005</v>
      </c>
      <c r="K296" s="224"/>
      <c r="L296" s="224"/>
      <c r="M296" s="224"/>
      <c r="N296" s="224"/>
      <c r="O296" s="224" t="s">
        <v>16570</v>
      </c>
      <c r="P296" s="185"/>
      <c r="Q296" s="225"/>
      <c r="R296" s="182" t="str">
        <f ca="1">IF(ISERROR($V296),"",OFFSET('Smelter Look-up'!$C$4,$V296-4,0)&amp;"")</f>
        <v>Novosibirsk Tin Combine</v>
      </c>
      <c r="S296" s="181" t="str">
        <f t="shared" ca="1" si="42"/>
        <v>RU</v>
      </c>
      <c r="T296" s="181" t="str">
        <f ca="1">IF(B296="","",IF(ISERROR(MATCH($J296,SorP!$B$1:$B$6279,0)),"",INDIRECT("'SorP'!$A$"&amp;MATCH($S296&amp;$J296,SorP!C:C,0))))</f>
        <v>RU-NVS</v>
      </c>
      <c r="U296" s="201"/>
      <c r="V296" s="226">
        <f>IF(C296="",NA(),IF(OR(C296="Smelter not listed",C296="Smelter not yet identified"),MATCH($B296&amp;$D296,'Smelter Look-up'!$J:$J,0),MATCH($B296&amp;$C296,'Smelter Look-up'!$J:$J,0)))</f>
        <v>478</v>
      </c>
      <c r="X296" s="227">
        <f t="shared" si="43"/>
        <v>0</v>
      </c>
      <c r="AB296" s="228" t="str">
        <f t="shared" si="44"/>
        <v>TinNovosibirsk Tin Combine</v>
      </c>
    </row>
    <row r="297" spans="1:28" s="227" customFormat="1" ht="409.5">
      <c r="A297" s="181"/>
      <c r="B297" s="182" t="s">
        <v>1126</v>
      </c>
      <c r="C297" s="186" t="s">
        <v>13181</v>
      </c>
      <c r="D297" s="230" t="s">
        <v>13181</v>
      </c>
      <c r="E297" s="182" t="s">
        <v>1096</v>
      </c>
      <c r="F297" s="182" t="str">
        <f ca="1">IF(ISERROR($V297),"",OFFSET('Smelter Look-up'!$E$4,$V297-4,0))</f>
        <v>CID001231</v>
      </c>
      <c r="G297" s="182" t="str">
        <f ca="1">IF(C297=$X$4,IF(ISERROR($V297),"Enter smelter details","RMI"),IF(ISERROR($V297),"",OFFSET('Smelter Look-up'!$F$4,$V297-4,0)))</f>
        <v>RMI</v>
      </c>
      <c r="H297" s="183" t="s">
        <v>16571</v>
      </c>
      <c r="I297" s="184" t="s">
        <v>1773</v>
      </c>
      <c r="J297" s="184" t="s">
        <v>13619</v>
      </c>
      <c r="K297" s="224"/>
      <c r="L297" s="224"/>
      <c r="M297" s="224"/>
      <c r="N297" s="224" t="s">
        <v>16572</v>
      </c>
      <c r="O297" s="224" t="s">
        <v>16573</v>
      </c>
      <c r="P297" s="185"/>
      <c r="Q297" s="225" t="s">
        <v>15808</v>
      </c>
      <c r="R297" s="182" t="str">
        <f ca="1">IF(ISERROR($V297),"",OFFSET('Smelter Look-up'!$C$4,$V297-4,0)&amp;"")</f>
        <v>Jiangxi New Nanshan Technology Ltd.</v>
      </c>
      <c r="S297" s="181" t="str">
        <f t="shared" ca="1" si="42"/>
        <v>CN</v>
      </c>
      <c r="T297" s="181" t="str">
        <f ca="1">IF(B297="","",IF(ISERROR(MATCH($J297,SorP!$B$1:$B$6279,0)),"",INDIRECT("'SorP'!$A$"&amp;MATCH($S297&amp;$J297,SorP!C:C,0))))</f>
        <v>CN-JX</v>
      </c>
      <c r="U297" s="201"/>
      <c r="V297" s="226">
        <f>IF(C297="",NA(),IF(OR(C297="Smelter not listed",C297="Smelter not yet identified"),MATCH($B297&amp;$D297,'Smelter Look-up'!$J:$J,0),MATCH($B297&amp;$C297,'Smelter Look-up'!$J:$J,0)))</f>
        <v>450</v>
      </c>
      <c r="X297" s="227">
        <f t="shared" si="43"/>
        <v>0</v>
      </c>
      <c r="AB297" s="228" t="str">
        <f t="shared" si="44"/>
        <v>TinJiangxi New Nanshan Technology Ltd.</v>
      </c>
    </row>
    <row r="298" spans="1:28" s="227" customFormat="1" ht="409.5">
      <c r="A298" s="181"/>
      <c r="B298" s="182" t="s">
        <v>1126</v>
      </c>
      <c r="C298" s="186" t="s">
        <v>1159</v>
      </c>
      <c r="D298" s="230" t="s">
        <v>1159</v>
      </c>
      <c r="E298" s="182" t="s">
        <v>1104</v>
      </c>
      <c r="F298" s="182" t="str">
        <f ca="1">IF(ISERROR($V298),"",OFFSET('Smelter Look-up'!$E$4,$V298-4,0))</f>
        <v>CID001191</v>
      </c>
      <c r="G298" s="182" t="str">
        <f ca="1">IF(C298=$X$4,IF(ISERROR($V298),"Enter smelter details","RMI"),IF(ISERROR($V298),"",OFFSET('Smelter Look-up'!$F$4,$V298-4,0)))</f>
        <v>RMI</v>
      </c>
      <c r="H298" s="183" t="s">
        <v>16574</v>
      </c>
      <c r="I298" s="184" t="s">
        <v>1541</v>
      </c>
      <c r="J298" s="184" t="s">
        <v>1541</v>
      </c>
      <c r="K298" s="224"/>
      <c r="L298" s="224"/>
      <c r="M298" s="224"/>
      <c r="N298" s="224" t="s">
        <v>16575</v>
      </c>
      <c r="O298" s="224" t="s">
        <v>16576</v>
      </c>
      <c r="P298" s="185"/>
      <c r="Q298" s="225" t="s">
        <v>15808</v>
      </c>
      <c r="R298" s="182" t="str">
        <f ca="1">IF(ISERROR($V298),"",OFFSET('Smelter Look-up'!$C$4,$V298-4,0)&amp;"")</f>
        <v>Mitsubishi Materials Corporation</v>
      </c>
      <c r="S298" s="181" t="str">
        <f t="shared" ca="1" si="42"/>
        <v>JP</v>
      </c>
      <c r="T298" s="181" t="str">
        <f ca="1">IF(B298="","",IF(ISERROR(MATCH($J298,SorP!$B$1:$B$6279,0)),"",INDIRECT("'SorP'!$A$"&amp;MATCH($S298&amp;$J298,SorP!C:C,0))))</f>
        <v>JP-13</v>
      </c>
      <c r="U298" s="201"/>
      <c r="V298" s="226">
        <f>IF(C298="",NA(),IF(OR(C298="Smelter not listed",C298="Smelter not yet identified"),MATCH($B298&amp;$D298,'Smelter Look-up'!$J:$J,0),MATCH($B298&amp;$C298,'Smelter Look-up'!$J:$J,0)))</f>
        <v>471</v>
      </c>
      <c r="X298" s="227">
        <f t="shared" si="43"/>
        <v>0</v>
      </c>
      <c r="AB298" s="228" t="str">
        <f t="shared" si="44"/>
        <v>TinMitsubishi Materials Corporation</v>
      </c>
    </row>
    <row r="299" spans="1:28" s="227" customFormat="1" ht="409.5">
      <c r="A299" s="181"/>
      <c r="B299" s="182" t="s">
        <v>1126</v>
      </c>
      <c r="C299" s="186" t="s">
        <v>1030</v>
      </c>
      <c r="D299" s="230" t="s">
        <v>1030</v>
      </c>
      <c r="E299" s="182" t="s">
        <v>876</v>
      </c>
      <c r="F299" s="182" t="str">
        <f ca="1">IF(ISERROR($V299),"",OFFSET('Smelter Look-up'!$E$4,$V299-4,0))</f>
        <v>CID001182</v>
      </c>
      <c r="G299" s="182" t="str">
        <f ca="1">IF(C299=$X$4,IF(ISERROR($V299),"Enter smelter details","RMI"),IF(ISERROR($V299),"",OFFSET('Smelter Look-up'!$F$4,$V299-4,0)))</f>
        <v>RMI</v>
      </c>
      <c r="H299" s="183" t="s">
        <v>16577</v>
      </c>
      <c r="I299" s="184" t="s">
        <v>1785</v>
      </c>
      <c r="J299" s="184" t="s">
        <v>9115</v>
      </c>
      <c r="K299" s="224"/>
      <c r="L299" s="224"/>
      <c r="M299" s="224"/>
      <c r="N299" s="224" t="s">
        <v>16578</v>
      </c>
      <c r="O299" s="224" t="s">
        <v>16579</v>
      </c>
      <c r="P299" s="185"/>
      <c r="Q299" s="225" t="s">
        <v>15808</v>
      </c>
      <c r="R299" s="182" t="str">
        <f ca="1">IF(ISERROR($V299),"",OFFSET('Smelter Look-up'!$C$4,$V299-4,0)&amp;"")</f>
        <v>Minsur</v>
      </c>
      <c r="S299" s="181" t="str">
        <f t="shared" ca="1" si="42"/>
        <v>PE</v>
      </c>
      <c r="T299" s="181" t="str">
        <f ca="1">IF(B299="","",IF(ISERROR(MATCH($J299,SorP!$B$1:$B$6279,0)),"",INDIRECT("'SorP'!$A$"&amp;MATCH($S299&amp;$J299,SorP!C:C,0))))</f>
        <v>PE-ICA</v>
      </c>
      <c r="U299" s="201"/>
      <c r="V299" s="226">
        <f>IF(C299="",NA(),IF(OR(C299="Smelter not listed",C299="Smelter not yet identified"),MATCH($B299&amp;$D299,'Smelter Look-up'!$J:$J,0),MATCH($B299&amp;$C299,'Smelter Look-up'!$J:$J,0)))</f>
        <v>470</v>
      </c>
      <c r="X299" s="227">
        <f t="shared" si="43"/>
        <v>0</v>
      </c>
      <c r="AB299" s="228" t="str">
        <f t="shared" si="44"/>
        <v>TinMinsur</v>
      </c>
    </row>
    <row r="300" spans="1:28" s="227" customFormat="1" ht="409.5">
      <c r="A300" s="181"/>
      <c r="B300" s="182" t="s">
        <v>1126</v>
      </c>
      <c r="C300" s="186" t="s">
        <v>12430</v>
      </c>
      <c r="D300" s="230" t="s">
        <v>12430</v>
      </c>
      <c r="E300" s="182" t="s">
        <v>1092</v>
      </c>
      <c r="F300" s="182" t="str">
        <f ca="1">IF(ISERROR($V300),"",OFFSET('Smelter Look-up'!$E$4,$V300-4,0))</f>
        <v>CID001173</v>
      </c>
      <c r="G300" s="182" t="str">
        <f ca="1">IF(C300=$X$4,IF(ISERROR($V300),"Enter smelter details","RMI"),IF(ISERROR($V300),"",OFFSET('Smelter Look-up'!$F$4,$V300-4,0)))</f>
        <v>RMI</v>
      </c>
      <c r="H300" s="183" t="s">
        <v>16580</v>
      </c>
      <c r="I300" s="184" t="s">
        <v>1783</v>
      </c>
      <c r="J300" s="184" t="s">
        <v>1674</v>
      </c>
      <c r="K300" s="224"/>
      <c r="L300" s="224"/>
      <c r="M300" s="224"/>
      <c r="N300" s="224" t="s">
        <v>16581</v>
      </c>
      <c r="O300" s="224" t="s">
        <v>16582</v>
      </c>
      <c r="P300" s="185"/>
      <c r="Q300" s="225" t="s">
        <v>15808</v>
      </c>
      <c r="R300" s="182" t="str">
        <f ca="1">IF(ISERROR($V300),"",OFFSET('Smelter Look-up'!$C$4,$V300-4,0)&amp;"")</f>
        <v>Mineracao Taboca S.A.</v>
      </c>
      <c r="S300" s="181" t="str">
        <f t="shared" ca="1" si="42"/>
        <v>BR</v>
      </c>
      <c r="T300" s="181" t="str">
        <f ca="1">IF(B300="","",IF(ISERROR(MATCH($J300,SorP!$B$1:$B$6279,0)),"",INDIRECT("'SorP'!$A$"&amp;MATCH($S300&amp;$J300,SorP!C:C,0))))</f>
        <v>BR-SP</v>
      </c>
      <c r="U300" s="201"/>
      <c r="V300" s="226">
        <f>IF(C300="",NA(),IF(OR(C300="Smelter not listed",C300="Smelter not yet identified"),MATCH($B300&amp;$D300,'Smelter Look-up'!$J:$J,0),MATCH($B300&amp;$C300,'Smelter Look-up'!$J:$J,0)))</f>
        <v>465</v>
      </c>
      <c r="X300" s="227">
        <f t="shared" si="43"/>
        <v>0</v>
      </c>
      <c r="AB300" s="228" t="str">
        <f t="shared" si="44"/>
        <v>TinMineracao Taboca S.A.</v>
      </c>
    </row>
    <row r="301" spans="1:28" s="227" customFormat="1" ht="409.5">
      <c r="A301" s="181"/>
      <c r="B301" s="182" t="s">
        <v>1126</v>
      </c>
      <c r="C301" s="186" t="s">
        <v>2149</v>
      </c>
      <c r="D301" s="230" t="s">
        <v>2149</v>
      </c>
      <c r="E301" s="182" t="s">
        <v>2432</v>
      </c>
      <c r="F301" s="182" t="str">
        <f ca="1">IF(ISERROR($V301),"",OFFSET('Smelter Look-up'!$E$4,$V301-4,0))</f>
        <v>CID001142</v>
      </c>
      <c r="G301" s="182" t="str">
        <f ca="1">IF(C301=$X$4,IF(ISERROR($V301),"Enter smelter details","RMI"),IF(ISERROR($V301),"",OFFSET('Smelter Look-up'!$F$4,$V301-4,0)))</f>
        <v>RMI</v>
      </c>
      <c r="H301" s="183" t="s">
        <v>16583</v>
      </c>
      <c r="I301" s="184" t="s">
        <v>1782</v>
      </c>
      <c r="J301" s="184" t="s">
        <v>1635</v>
      </c>
      <c r="K301" s="224"/>
      <c r="L301" s="224"/>
      <c r="M301" s="224"/>
      <c r="N301" s="224" t="s">
        <v>16584</v>
      </c>
      <c r="O301" s="224" t="s">
        <v>16585</v>
      </c>
      <c r="P301" s="185"/>
      <c r="Q301" s="225" t="s">
        <v>15808</v>
      </c>
      <c r="R301" s="182" t="str">
        <f ca="1">IF(ISERROR($V301),"",OFFSET('Smelter Look-up'!$C$4,$V301-4,0)&amp;"")</f>
        <v>Metallic Resources, Inc.</v>
      </c>
      <c r="S301" s="181" t="str">
        <f t="shared" ca="1" si="42"/>
        <v>US</v>
      </c>
      <c r="T301" s="181" t="str">
        <f ca="1">IF(B301="","",IF(ISERROR(MATCH($J301,SorP!$B$1:$B$6279,0)),"",INDIRECT("'SorP'!$A$"&amp;MATCH($S301&amp;$J301,SorP!C:C,0))))</f>
        <v>US-OH</v>
      </c>
      <c r="U301" s="201"/>
      <c r="V301" s="226">
        <f>IF(C301="",NA(),IF(OR(C301="Smelter not listed",C301="Smelter not yet identified"),MATCH($B301&amp;$D301,'Smelter Look-up'!$J:$J,0),MATCH($B301&amp;$C301,'Smelter Look-up'!$J:$J,0)))</f>
        <v>462</v>
      </c>
      <c r="X301" s="227">
        <f t="shared" si="43"/>
        <v>0</v>
      </c>
      <c r="AB301" s="228" t="str">
        <f t="shared" si="44"/>
        <v>TinMetallic Resources, Inc.</v>
      </c>
    </row>
    <row r="302" spans="1:28" s="227" customFormat="1" ht="409.5">
      <c r="A302" s="181"/>
      <c r="B302" s="182" t="s">
        <v>1126</v>
      </c>
      <c r="C302" s="186" t="s">
        <v>817</v>
      </c>
      <c r="D302" s="230" t="s">
        <v>817</v>
      </c>
      <c r="E302" s="182" t="s">
        <v>1111</v>
      </c>
      <c r="F302" s="182" t="str">
        <f ca="1">IF(ISERROR($V302),"",OFFSET('Smelter Look-up'!$E$4,$V302-4,0))</f>
        <v>CID001105</v>
      </c>
      <c r="G302" s="182" t="str">
        <f ca="1">IF(C302=$X$4,IF(ISERROR($V302),"Enter smelter details","RMI"),IF(ISERROR($V302),"",OFFSET('Smelter Look-up'!$F$4,$V302-4,0)))</f>
        <v>RMI</v>
      </c>
      <c r="H302" s="183" t="s">
        <v>16586</v>
      </c>
      <c r="I302" s="184" t="s">
        <v>1780</v>
      </c>
      <c r="J302" s="184" t="s">
        <v>8688</v>
      </c>
      <c r="K302" s="224"/>
      <c r="L302" s="224"/>
      <c r="M302" s="224"/>
      <c r="N302" s="224" t="s">
        <v>16587</v>
      </c>
      <c r="O302" s="224" t="s">
        <v>16588</v>
      </c>
      <c r="P302" s="185"/>
      <c r="Q302" s="225" t="s">
        <v>15808</v>
      </c>
      <c r="R302" s="182" t="str">
        <f ca="1">IF(ISERROR($V302),"",OFFSET('Smelter Look-up'!$C$4,$V302-4,0)&amp;"")</f>
        <v>Malaysia Smelting Corporation (MSC)</v>
      </c>
      <c r="S302" s="181" t="str">
        <f t="shared" ca="1" si="42"/>
        <v>MY</v>
      </c>
      <c r="T302" s="181" t="str">
        <f ca="1">IF(B302="","",IF(ISERROR(MATCH($J302,SorP!$B$1:$B$6279,0)),"",INDIRECT("'SorP'!$A$"&amp;MATCH($S302&amp;$J302,SorP!C:C,0))))</f>
        <v>MY-07</v>
      </c>
      <c r="U302" s="201"/>
      <c r="V302" s="226">
        <f>IF(C302="",NA(),IF(OR(C302="Smelter not listed",C302="Smelter not yet identified"),MATCH($B302&amp;$D302,'Smelter Look-up'!$J:$J,0),MATCH($B302&amp;$C302,'Smelter Look-up'!$J:$J,0)))</f>
        <v>458</v>
      </c>
      <c r="X302" s="227">
        <f t="shared" si="43"/>
        <v>0</v>
      </c>
      <c r="AB302" s="228" t="str">
        <f t="shared" si="44"/>
        <v>TinMalaysia Smelting Corporation (MSC)</v>
      </c>
    </row>
    <row r="303" spans="1:28" s="227" customFormat="1" ht="409.5">
      <c r="A303" s="181"/>
      <c r="B303" s="182" t="s">
        <v>1126</v>
      </c>
      <c r="C303" s="186" t="s">
        <v>1322</v>
      </c>
      <c r="D303" s="230" t="s">
        <v>1322</v>
      </c>
      <c r="E303" s="182" t="s">
        <v>1096</v>
      </c>
      <c r="F303" s="182" t="str">
        <f ca="1">IF(ISERROR($V303),"",OFFSET('Smelter Look-up'!$E$4,$V303-4,0))</f>
        <v>CID001070</v>
      </c>
      <c r="G303" s="182" t="str">
        <f ca="1">IF(C303=$X$4,IF(ISERROR($V303),"Enter smelter details","RMI"),IF(ISERROR($V303),"",OFFSET('Smelter Look-up'!$F$4,$V303-4,0)))</f>
        <v>RMI</v>
      </c>
      <c r="H303" s="183" t="s">
        <v>16589</v>
      </c>
      <c r="I303" s="184" t="s">
        <v>1775</v>
      </c>
      <c r="J303" s="184" t="s">
        <v>13603</v>
      </c>
      <c r="K303" s="224"/>
      <c r="L303" s="224"/>
      <c r="M303" s="224"/>
      <c r="N303" s="224" t="s">
        <v>16590</v>
      </c>
      <c r="O303" s="224" t="s">
        <v>16591</v>
      </c>
      <c r="P303" s="185"/>
      <c r="Q303" s="225" t="s">
        <v>15808</v>
      </c>
      <c r="R303" s="182" t="str">
        <f ca="1">IF(ISERROR($V303),"",OFFSET('Smelter Look-up'!$C$4,$V303-4,0)&amp;"")</f>
        <v>China Tin Group Co., Ltd.</v>
      </c>
      <c r="S303" s="181" t="str">
        <f t="shared" ca="1" si="42"/>
        <v>CN</v>
      </c>
      <c r="T303" s="181" t="str">
        <f ca="1">IF(B303="","",IF(ISERROR(MATCH($J303,SorP!$B$1:$B$6279,0)),"",INDIRECT("'SorP'!$A$"&amp;MATCH($S303&amp;$J303,SorP!C:C,0))))</f>
        <v>CN-GX</v>
      </c>
      <c r="U303" s="201"/>
      <c r="V303" s="226">
        <f>IF(C303="",NA(),IF(OR(C303="Smelter not listed",C303="Smelter not yet identified"),MATCH($B303&amp;$D303,'Smelter Look-up'!$J:$J,0),MATCH($B303&amp;$C303,'Smelter Look-up'!$J:$J,0)))</f>
        <v>403</v>
      </c>
      <c r="X303" s="227">
        <f t="shared" si="43"/>
        <v>0</v>
      </c>
      <c r="AB303" s="228" t="str">
        <f t="shared" si="44"/>
        <v>TinChina Tin Group Co., Ltd.</v>
      </c>
    </row>
    <row r="304" spans="1:28" s="227" customFormat="1" ht="409.5">
      <c r="A304" s="181"/>
      <c r="B304" s="182" t="s">
        <v>1126</v>
      </c>
      <c r="C304" s="186" t="s">
        <v>1420</v>
      </c>
      <c r="D304" s="230" t="s">
        <v>1420</v>
      </c>
      <c r="E304" s="182" t="s">
        <v>1096</v>
      </c>
      <c r="F304" s="182" t="str">
        <f ca="1">IF(ISERROR($V304),"",OFFSET('Smelter Look-up'!$E$4,$V304-4,0))</f>
        <v>CID000942</v>
      </c>
      <c r="G304" s="182" t="str">
        <f ca="1">IF(C304=$X$4,IF(ISERROR($V304),"Enter smelter details","RMI"),IF(ISERROR($V304),"",OFFSET('Smelter Look-up'!$F$4,$V304-4,0)))</f>
        <v>RMI</v>
      </c>
      <c r="H304" s="183" t="s">
        <v>16432</v>
      </c>
      <c r="I304" s="184" t="s">
        <v>2446</v>
      </c>
      <c r="J304" s="184" t="s">
        <v>13628</v>
      </c>
      <c r="K304" s="224"/>
      <c r="L304" s="224"/>
      <c r="M304" s="224"/>
      <c r="N304" s="224" t="s">
        <v>16592</v>
      </c>
      <c r="O304" s="224" t="s">
        <v>16593</v>
      </c>
      <c r="P304" s="185"/>
      <c r="Q304" s="225"/>
      <c r="R304" s="182" t="str">
        <f ca="1">IF(ISERROR($V304),"",OFFSET('Smelter Look-up'!$C$4,$V304-4,0)&amp;"")</f>
        <v>Gejiu Kai Meng Industry and Trade LLC</v>
      </c>
      <c r="S304" s="181" t="str">
        <f t="shared" ca="1" si="42"/>
        <v>CN</v>
      </c>
      <c r="T304" s="181" t="str">
        <f ca="1">IF(B304="","",IF(ISERROR(MATCH($J304,SorP!$B$1:$B$6279,0)),"",INDIRECT("'SorP'!$A$"&amp;MATCH($S304&amp;$J304,SorP!C:C,0))))</f>
        <v>CN-YN</v>
      </c>
      <c r="U304" s="201"/>
      <c r="V304" s="226">
        <f>IF(C304="",NA(),IF(OR(C304="Smelter not listed",C304="Smelter not yet identified"),MATCH($B304&amp;$D304,'Smelter Look-up'!$J:$J,0),MATCH($B304&amp;$C304,'Smelter Look-up'!$J:$J,0)))</f>
        <v>435</v>
      </c>
      <c r="X304" s="227">
        <f t="shared" si="43"/>
        <v>0</v>
      </c>
      <c r="AB304" s="228" t="str">
        <f t="shared" si="44"/>
        <v>TinGejiu Kai Meng Industry and Trade LLC</v>
      </c>
    </row>
    <row r="305" spans="1:28" s="227" customFormat="1" ht="409.5">
      <c r="A305" s="181"/>
      <c r="B305" s="182" t="s">
        <v>1126</v>
      </c>
      <c r="C305" s="186" t="s">
        <v>1772</v>
      </c>
      <c r="D305" s="230" t="s">
        <v>1772</v>
      </c>
      <c r="E305" s="182" t="s">
        <v>1096</v>
      </c>
      <c r="F305" s="182" t="str">
        <f ca="1">IF(ISERROR($V305),"",OFFSET('Smelter Look-up'!$E$4,$V305-4,0))</f>
        <v>CID000555</v>
      </c>
      <c r="G305" s="182" t="str">
        <f ca="1">IF(C305=$X$4,IF(ISERROR($V305),"Enter smelter details","RMI"),IF(ISERROR($V305),"",OFFSET('Smelter Look-up'!$F$4,$V305-4,0)))</f>
        <v>RMI</v>
      </c>
      <c r="H305" s="183" t="s">
        <v>16432</v>
      </c>
      <c r="I305" s="184" t="s">
        <v>2446</v>
      </c>
      <c r="J305" s="184" t="s">
        <v>13628</v>
      </c>
      <c r="K305" s="224"/>
      <c r="L305" s="224"/>
      <c r="M305" s="224"/>
      <c r="N305" s="224" t="s">
        <v>16594</v>
      </c>
      <c r="O305" s="224" t="s">
        <v>16595</v>
      </c>
      <c r="P305" s="185"/>
      <c r="Q305" s="225"/>
      <c r="R305" s="182" t="str">
        <f ca="1">IF(ISERROR($V305),"",OFFSET('Smelter Look-up'!$C$4,$V305-4,0)&amp;"")</f>
        <v>Gejiu Zili Mining And Metallurgy Co., Ltd.</v>
      </c>
      <c r="S305" s="181" t="str">
        <f t="shared" ca="1" si="42"/>
        <v>CN</v>
      </c>
      <c r="T305" s="181" t="str">
        <f ca="1">IF(B305="","",IF(ISERROR(MATCH($J305,SorP!$B$1:$B$6279,0)),"",INDIRECT("'SorP'!$A$"&amp;MATCH($S305&amp;$J305,SorP!C:C,0))))</f>
        <v>CN-YN</v>
      </c>
      <c r="U305" s="201"/>
      <c r="V305" s="226">
        <f>IF(C305="",NA(),IF(OR(C305="Smelter not listed",C305="Smelter not yet identified"),MATCH($B305&amp;$D305,'Smelter Look-up'!$J:$J,0),MATCH($B305&amp;$C305,'Smelter Look-up'!$J:$J,0)))</f>
        <v>439</v>
      </c>
      <c r="X305" s="227">
        <f t="shared" si="43"/>
        <v>0</v>
      </c>
      <c r="AB305" s="228" t="str">
        <f t="shared" si="44"/>
        <v>TinGejiu Zili Mining And Metallurgy Co., Ltd.</v>
      </c>
    </row>
    <row r="306" spans="1:28" s="227" customFormat="1" ht="409.5">
      <c r="A306" s="181"/>
      <c r="B306" s="182" t="s">
        <v>1126</v>
      </c>
      <c r="C306" s="186" t="s">
        <v>2144</v>
      </c>
      <c r="D306" s="230" t="s">
        <v>2144</v>
      </c>
      <c r="E306" s="182" t="s">
        <v>1096</v>
      </c>
      <c r="F306" s="182" t="str">
        <f ca="1">IF(ISERROR($V306),"",OFFSET('Smelter Look-up'!$E$4,$V306-4,0))</f>
        <v>CID000538</v>
      </c>
      <c r="G306" s="182" t="str">
        <f ca="1">IF(C306=$X$4,IF(ISERROR($V306),"Enter smelter details","RMI"),IF(ISERROR($V306),"",OFFSET('Smelter Look-up'!$F$4,$V306-4,0)))</f>
        <v>RMI</v>
      </c>
      <c r="H306" s="183" t="s">
        <v>16432</v>
      </c>
      <c r="I306" s="184" t="s">
        <v>2446</v>
      </c>
      <c r="J306" s="184" t="s">
        <v>13628</v>
      </c>
      <c r="K306" s="224"/>
      <c r="L306" s="224"/>
      <c r="M306" s="224"/>
      <c r="N306" s="224" t="s">
        <v>16596</v>
      </c>
      <c r="O306" s="224" t="s">
        <v>16597</v>
      </c>
      <c r="P306" s="185"/>
      <c r="Q306" s="225" t="s">
        <v>15808</v>
      </c>
      <c r="R306" s="182" t="str">
        <f ca="1">IF(ISERROR($V306),"",OFFSET('Smelter Look-up'!$C$4,$V306-4,0)&amp;"")</f>
        <v>Gejiu Non-Ferrous Metal Processing Co., Ltd.</v>
      </c>
      <c r="S306" s="181" t="str">
        <f t="shared" ca="1" si="42"/>
        <v>CN</v>
      </c>
      <c r="T306" s="181" t="str">
        <f ca="1">IF(B306="","",IF(ISERROR(MATCH($J306,SorP!$B$1:$B$6279,0)),"",INDIRECT("'SorP'!$A$"&amp;MATCH($S306&amp;$J306,SorP!C:C,0))))</f>
        <v>CN-YN</v>
      </c>
      <c r="U306" s="201"/>
      <c r="V306" s="226">
        <f>IF(C306="",NA(),IF(OR(C306="Smelter not listed",C306="Smelter not yet identified"),MATCH($B306&amp;$D306,'Smelter Look-up'!$J:$J,0),MATCH($B306&amp;$C306,'Smelter Look-up'!$J:$J,0)))</f>
        <v>436</v>
      </c>
      <c r="X306" s="227">
        <f t="shared" si="43"/>
        <v>0</v>
      </c>
      <c r="AB306" s="228" t="str">
        <f t="shared" si="44"/>
        <v>TinGejiu Non-Ferrous Metal Processing Co., Ltd.</v>
      </c>
    </row>
    <row r="307" spans="1:28" s="227" customFormat="1" ht="409.5">
      <c r="A307" s="181"/>
      <c r="B307" s="182" t="s">
        <v>1126</v>
      </c>
      <c r="C307" s="186" t="s">
        <v>811</v>
      </c>
      <c r="D307" s="230" t="s">
        <v>811</v>
      </c>
      <c r="E307" s="182" t="s">
        <v>878</v>
      </c>
      <c r="F307" s="182" t="str">
        <f ca="1">IF(ISERROR($V307),"",OFFSET('Smelter Look-up'!$E$4,$V307-4,0))</f>
        <v>CID000468</v>
      </c>
      <c r="G307" s="182" t="str">
        <f ca="1">IF(C307=$X$4,IF(ISERROR($V307),"Enter smelter details","RMI"),IF(ISERROR($V307),"",OFFSET('Smelter Look-up'!$F$4,$V307-4,0)))</f>
        <v>RMI</v>
      </c>
      <c r="H307" s="183" t="s">
        <v>16598</v>
      </c>
      <c r="I307" s="184" t="s">
        <v>1771</v>
      </c>
      <c r="J307" s="184" t="s">
        <v>9501</v>
      </c>
      <c r="K307" s="224"/>
      <c r="L307" s="224"/>
      <c r="M307" s="224"/>
      <c r="N307" s="224" t="s">
        <v>16599</v>
      </c>
      <c r="O307" s="224" t="s">
        <v>16600</v>
      </c>
      <c r="P307" s="185"/>
      <c r="Q307" s="225" t="s">
        <v>15808</v>
      </c>
      <c r="R307" s="182" t="str">
        <f ca="1">IF(ISERROR($V307),"",OFFSET('Smelter Look-up'!$C$4,$V307-4,0)&amp;"")</f>
        <v>Fenix Metals</v>
      </c>
      <c r="S307" s="181" t="str">
        <f t="shared" ca="1" si="42"/>
        <v>PL</v>
      </c>
      <c r="T307" s="181" t="str">
        <f ca="1">IF(B307="","",IF(ISERROR(MATCH($J307,SorP!$B$1:$B$6279,0)),"",INDIRECT("'SorP'!$A$"&amp;MATCH($S307&amp;$J307,SorP!C:C,0))))</f>
        <v>PL-18</v>
      </c>
      <c r="U307" s="201"/>
      <c r="V307" s="226">
        <f>IF(C307="",NA(),IF(OR(C307="Smelter not listed",C307="Smelter not yet identified"),MATCH($B307&amp;$D307,'Smelter Look-up'!$J:$J,0),MATCH($B307&amp;$C307,'Smelter Look-up'!$J:$J,0)))</f>
        <v>430</v>
      </c>
      <c r="X307" s="227">
        <f t="shared" si="43"/>
        <v>0</v>
      </c>
      <c r="AB307" s="228" t="str">
        <f t="shared" si="44"/>
        <v>TinFenix Metals</v>
      </c>
    </row>
    <row r="308" spans="1:28" s="227" customFormat="1" ht="409.5">
      <c r="A308" s="181"/>
      <c r="B308" s="182" t="s">
        <v>1126</v>
      </c>
      <c r="C308" s="186" t="s">
        <v>12426</v>
      </c>
      <c r="D308" s="230" t="s">
        <v>12426</v>
      </c>
      <c r="E308" s="182" t="s">
        <v>1092</v>
      </c>
      <c r="F308" s="182" t="str">
        <f ca="1">IF(ISERROR($V308),"",OFFSET('Smelter Look-up'!$E$4,$V308-4,0))</f>
        <v>CID000448</v>
      </c>
      <c r="G308" s="182" t="str">
        <f ca="1">IF(C308=$X$4,IF(ISERROR($V308),"Enter smelter details","RMI"),IF(ISERROR($V308),"",OFFSET('Smelter Look-up'!$F$4,$V308-4,0)))</f>
        <v>RMI</v>
      </c>
      <c r="H308" s="183" t="s">
        <v>16497</v>
      </c>
      <c r="I308" s="184" t="s">
        <v>1766</v>
      </c>
      <c r="J308" s="184" t="s">
        <v>1770</v>
      </c>
      <c r="K308" s="224"/>
      <c r="L308" s="224"/>
      <c r="M308" s="224"/>
      <c r="N308" s="224" t="s">
        <v>16601</v>
      </c>
      <c r="O308" s="224" t="s">
        <v>16602</v>
      </c>
      <c r="P308" s="185"/>
      <c r="Q308" s="225" t="s">
        <v>15808</v>
      </c>
      <c r="R308" s="182" t="str">
        <f ca="1">IF(ISERROR($V308),"",OFFSET('Smelter Look-up'!$C$4,$V308-4,0)&amp;"")</f>
        <v>Estanho de Rondonia S.A.</v>
      </c>
      <c r="S308" s="181" t="str">
        <f t="shared" ca="1" si="42"/>
        <v>BR</v>
      </c>
      <c r="T308" s="181" t="str">
        <f ca="1">IF(B308="","",IF(ISERROR(MATCH($J308,SorP!$B$1:$B$6279,0)),"",INDIRECT("'SorP'!$A$"&amp;MATCH($S308&amp;$J308,SorP!C:C,0))))</f>
        <v>BR-RO</v>
      </c>
      <c r="U308" s="201"/>
      <c r="V308" s="226">
        <f>IF(C308="",NA(),IF(OR(C308="Smelter not listed",C308="Smelter not yet identified"),MATCH($B308&amp;$D308,'Smelter Look-up'!$J:$J,0),MATCH($B308&amp;$C308,'Smelter Look-up'!$J:$J,0)))</f>
        <v>425</v>
      </c>
      <c r="X308" s="227">
        <f t="shared" si="43"/>
        <v>0</v>
      </c>
      <c r="AB308" s="228" t="str">
        <f t="shared" si="44"/>
        <v>TinEstanho de Rondonia S.A.</v>
      </c>
    </row>
    <row r="309" spans="1:28" s="227" customFormat="1" ht="409.5">
      <c r="A309" s="181"/>
      <c r="B309" s="182" t="s">
        <v>1126</v>
      </c>
      <c r="C309" s="186" t="s">
        <v>838</v>
      </c>
      <c r="D309" s="230" t="s">
        <v>838</v>
      </c>
      <c r="E309" s="182" t="s">
        <v>2430</v>
      </c>
      <c r="F309" s="182" t="str">
        <f ca="1">IF(ISERROR($V309),"",OFFSET('Smelter Look-up'!$E$4,$V309-4,0))</f>
        <v>CID000438</v>
      </c>
      <c r="G309" s="182" t="str">
        <f ca="1">IF(C309=$X$4,IF(ISERROR($V309),"Enter smelter details","RMI"),IF(ISERROR($V309),"",OFFSET('Smelter Look-up'!$F$4,$V309-4,0)))</f>
        <v>RMI</v>
      </c>
      <c r="H309" s="183" t="s">
        <v>16564</v>
      </c>
      <c r="I309" s="184" t="s">
        <v>1769</v>
      </c>
      <c r="J309" s="184" t="s">
        <v>1769</v>
      </c>
      <c r="K309" s="224"/>
      <c r="L309" s="224"/>
      <c r="M309" s="224"/>
      <c r="N309" s="224" t="s">
        <v>16603</v>
      </c>
      <c r="O309" s="224" t="s">
        <v>16604</v>
      </c>
      <c r="P309" s="185"/>
      <c r="Q309" s="225" t="s">
        <v>15808</v>
      </c>
      <c r="R309" s="182" t="str">
        <f ca="1">IF(ISERROR($V309),"",OFFSET('Smelter Look-up'!$C$4,$V309-4,0)&amp;"")</f>
        <v>EM Vinto</v>
      </c>
      <c r="S309" s="181" t="str">
        <f t="shared" ca="1" si="42"/>
        <v>BO</v>
      </c>
      <c r="T309" s="181" t="str">
        <f ca="1">IF(B309="","",IF(ISERROR(MATCH($J309,SorP!$B$1:$B$6279,0)),"",INDIRECT("'SorP'!$A$"&amp;MATCH($S309&amp;$J309,SorP!C:C,0))))</f>
        <v>BO-O</v>
      </c>
      <c r="U309" s="201"/>
      <c r="V309" s="226">
        <f>IF(C309="",NA(),IF(OR(C309="Smelter not listed",C309="Smelter not yet identified"),MATCH($B309&amp;$D309,'Smelter Look-up'!$J:$J,0),MATCH($B309&amp;$C309,'Smelter Look-up'!$J:$J,0)))</f>
        <v>421</v>
      </c>
      <c r="X309" s="227">
        <f t="shared" si="43"/>
        <v>0</v>
      </c>
      <c r="AB309" s="228" t="str">
        <f t="shared" si="44"/>
        <v>TinEM Vinto</v>
      </c>
    </row>
    <row r="310" spans="1:28" s="227" customFormat="1" ht="409.5">
      <c r="A310" s="181"/>
      <c r="B310" s="182" t="s">
        <v>1126</v>
      </c>
      <c r="C310" s="186" t="s">
        <v>902</v>
      </c>
      <c r="D310" s="230" t="s">
        <v>902</v>
      </c>
      <c r="E310" s="182" t="s">
        <v>1104</v>
      </c>
      <c r="F310" s="182" t="str">
        <f ca="1">IF(ISERROR($V310),"",OFFSET('Smelter Look-up'!$E$4,$V310-4,0))</f>
        <v>CID000402</v>
      </c>
      <c r="G310" s="182" t="str">
        <f ca="1">IF(C310=$X$4,IF(ISERROR($V310),"Enter smelter details","RMI"),IF(ISERROR($V310),"",OFFSET('Smelter Look-up'!$F$4,$V310-4,0)))</f>
        <v>RMI</v>
      </c>
      <c r="H310" s="183" t="s">
        <v>16199</v>
      </c>
      <c r="I310" s="184" t="s">
        <v>1574</v>
      </c>
      <c r="J310" s="184" t="s">
        <v>1575</v>
      </c>
      <c r="K310" s="224"/>
      <c r="L310" s="224"/>
      <c r="M310" s="224"/>
      <c r="N310" s="224" t="s">
        <v>16605</v>
      </c>
      <c r="O310" s="224" t="s">
        <v>16606</v>
      </c>
      <c r="P310" s="185"/>
      <c r="Q310" s="225" t="s">
        <v>15808</v>
      </c>
      <c r="R310" s="182" t="str">
        <f ca="1">IF(ISERROR($V310),"",OFFSET('Smelter Look-up'!$C$4,$V310-4,0)&amp;"")</f>
        <v>Dowa</v>
      </c>
      <c r="S310" s="181" t="str">
        <f t="shared" ca="1" si="42"/>
        <v>JP</v>
      </c>
      <c r="T310" s="181" t="str">
        <f ca="1">IF(B310="","",IF(ISERROR(MATCH($J310,SorP!$B$1:$B$6279,0)),"",INDIRECT("'SorP'!$A$"&amp;MATCH($S310&amp;$J310,SorP!C:C,0))))</f>
        <v>JP-05</v>
      </c>
      <c r="U310" s="201"/>
      <c r="V310" s="226">
        <f>IF(C310="",NA(),IF(OR(C310="Smelter not listed",C310="Smelter not yet identified"),MATCH($B310&amp;$D310,'Smelter Look-up'!$J:$J,0),MATCH($B310&amp;$C310,'Smelter Look-up'!$J:$J,0)))</f>
        <v>417</v>
      </c>
      <c r="X310" s="227">
        <f t="shared" si="43"/>
        <v>0</v>
      </c>
      <c r="AB310" s="228" t="str">
        <f t="shared" si="44"/>
        <v>TinDowa</v>
      </c>
    </row>
    <row r="311" spans="1:28" s="227" customFormat="1" ht="409.5">
      <c r="A311" s="181"/>
      <c r="B311" s="182" t="s">
        <v>1126</v>
      </c>
      <c r="C311" s="186" t="s">
        <v>15538</v>
      </c>
      <c r="D311" s="230" t="s">
        <v>15538</v>
      </c>
      <c r="E311" s="182" t="s">
        <v>1101</v>
      </c>
      <c r="F311" s="182" t="str">
        <f ca="1">IF(ISERROR($V311),"",OFFSET('Smelter Look-up'!$E$4,$V311-4,0))</f>
        <v>CID000313</v>
      </c>
      <c r="G311" s="182" t="str">
        <f ca="1">IF(C311=$X$4,IF(ISERROR($V311),"Enter smelter details","RMI"),IF(ISERROR($V311),"",OFFSET('Smelter Look-up'!$F$4,$V311-4,0)))</f>
        <v>RMI</v>
      </c>
      <c r="H311" s="183" t="s">
        <v>16607</v>
      </c>
      <c r="I311" s="184" t="s">
        <v>15547</v>
      </c>
      <c r="J311" s="184" t="s">
        <v>12852</v>
      </c>
      <c r="K311" s="224"/>
      <c r="L311" s="224"/>
      <c r="M311" s="224"/>
      <c r="N311" s="224" t="s">
        <v>16608</v>
      </c>
      <c r="O311" s="224" t="s">
        <v>16609</v>
      </c>
      <c r="P311" s="185"/>
      <c r="Q311" s="225" t="s">
        <v>15808</v>
      </c>
      <c r="R311" s="182" t="str">
        <f ca="1">IF(ISERROR($V311),"",OFFSET('Smelter Look-up'!$C$4,$V311-4,0)&amp;"")</f>
        <v>PT Premium Tin Indonesia</v>
      </c>
      <c r="S311" s="181" t="str">
        <f t="shared" ca="1" si="42"/>
        <v>ID</v>
      </c>
      <c r="T311" s="181" t="str">
        <f ca="1">IF(B311="","",IF(ISERROR(MATCH($J311,SorP!$B$1:$B$6279,0)),"",INDIRECT("'SorP'!$A$"&amp;MATCH($S311&amp;$J311,SorP!C:C,0))))</f>
        <v>ID-BB</v>
      </c>
      <c r="U311" s="201"/>
      <c r="V311" s="226">
        <f>IF(C311="",NA(),IF(OR(C311="Smelter not listed",C311="Smelter not yet identified"),MATCH($B311&amp;$D311,'Smelter Look-up'!$J:$J,0),MATCH($B311&amp;$C311,'Smelter Look-up'!$J:$J,0)))</f>
        <v>503</v>
      </c>
      <c r="X311" s="227">
        <f t="shared" si="43"/>
        <v>0</v>
      </c>
      <c r="AB311" s="228" t="str">
        <f t="shared" si="44"/>
        <v>TinPT Premium Tin Indonesia</v>
      </c>
    </row>
    <row r="312" spans="1:28" s="227" customFormat="1" ht="409.5">
      <c r="A312" s="181"/>
      <c r="B312" s="182" t="s">
        <v>1126</v>
      </c>
      <c r="C312" s="186" t="s">
        <v>15094</v>
      </c>
      <c r="D312" s="230" t="s">
        <v>15094</v>
      </c>
      <c r="E312" s="182" t="s">
        <v>1101</v>
      </c>
      <c r="F312" s="182" t="str">
        <f ca="1">IF(ISERROR($V312),"",OFFSET('Smelter Look-up'!$E$4,$V312-4,0))</f>
        <v>CID000309</v>
      </c>
      <c r="G312" s="182" t="str">
        <f ca="1">IF(C312=$X$4,IF(ISERROR($V312),"Enter smelter details","RMI"),IF(ISERROR($V312),"",OFFSET('Smelter Look-up'!$F$4,$V312-4,0)))</f>
        <v>RMI</v>
      </c>
      <c r="H312" s="183" t="s">
        <v>16610</v>
      </c>
      <c r="I312" s="184" t="s">
        <v>15142</v>
      </c>
      <c r="J312" s="184" t="s">
        <v>12852</v>
      </c>
      <c r="K312" s="224"/>
      <c r="L312" s="224"/>
      <c r="M312" s="224"/>
      <c r="N312" s="224" t="s">
        <v>16611</v>
      </c>
      <c r="O312" s="224" t="s">
        <v>16612</v>
      </c>
      <c r="P312" s="185"/>
      <c r="Q312" s="225" t="s">
        <v>15808</v>
      </c>
      <c r="R312" s="182" t="str">
        <f ca="1">IF(ISERROR($V312),"",OFFSET('Smelter Look-up'!$C$4,$V312-4,0)&amp;"")</f>
        <v>PT Aries Kencana Sejahtera</v>
      </c>
      <c r="S312" s="181" t="str">
        <f t="shared" ca="1" si="42"/>
        <v>ID</v>
      </c>
      <c r="T312" s="181" t="str">
        <f ca="1">IF(B312="","",IF(ISERROR(MATCH($J312,SorP!$B$1:$B$6279,0)),"",INDIRECT("'SorP'!$A$"&amp;MATCH($S312&amp;$J312,SorP!C:C,0))))</f>
        <v>ID-BB</v>
      </c>
      <c r="U312" s="201"/>
      <c r="V312" s="226">
        <f>IF(C312="",NA(),IF(OR(C312="Smelter not listed",C312="Smelter not yet identified"),MATCH($B312&amp;$D312,'Smelter Look-up'!$J:$J,0),MATCH($B312&amp;$C312,'Smelter Look-up'!$J:$J,0)))</f>
        <v>486</v>
      </c>
      <c r="X312" s="227">
        <f t="shared" si="43"/>
        <v>0</v>
      </c>
      <c r="AB312" s="228" t="str">
        <f t="shared" si="44"/>
        <v>TinPT Aries Kencana Sejahtera</v>
      </c>
    </row>
    <row r="313" spans="1:28" s="227" customFormat="1" ht="409.5">
      <c r="A313" s="181"/>
      <c r="B313" s="182" t="s">
        <v>1126</v>
      </c>
      <c r="C313" s="186" t="s">
        <v>49</v>
      </c>
      <c r="D313" s="230" t="s">
        <v>49</v>
      </c>
      <c r="E313" s="182" t="s">
        <v>2432</v>
      </c>
      <c r="F313" s="182" t="str">
        <f ca="1">IF(ISERROR($V313),"",OFFSET('Smelter Look-up'!$E$4,$V313-4,0))</f>
        <v>CID000292</v>
      </c>
      <c r="G313" s="182" t="str">
        <f ca="1">IF(C313=$X$4,IF(ISERROR($V313),"Enter smelter details","RMI"),IF(ISERROR($V313),"",OFFSET('Smelter Look-up'!$F$4,$V313-4,0)))</f>
        <v>RMI</v>
      </c>
      <c r="H313" s="183" t="s">
        <v>16613</v>
      </c>
      <c r="I313" s="184" t="s">
        <v>1760</v>
      </c>
      <c r="J313" s="184" t="s">
        <v>1737</v>
      </c>
      <c r="K313" s="224"/>
      <c r="L313" s="224"/>
      <c r="M313" s="224"/>
      <c r="N313" s="224" t="s">
        <v>16614</v>
      </c>
      <c r="O313" s="224" t="s">
        <v>16615</v>
      </c>
      <c r="P313" s="185"/>
      <c r="Q313" s="225" t="s">
        <v>15808</v>
      </c>
      <c r="R313" s="182" t="str">
        <f ca="1">IF(ISERROR($V313),"",OFFSET('Smelter Look-up'!$C$4,$V313-4,0)&amp;"")</f>
        <v>Alpha</v>
      </c>
      <c r="S313" s="181" t="str">
        <f t="shared" ca="1" si="42"/>
        <v>US</v>
      </c>
      <c r="T313" s="181" t="str">
        <f ca="1">IF(B313="","",IF(ISERROR(MATCH($J313,SorP!$B$1:$B$6279,0)),"",INDIRECT("'SorP'!$A$"&amp;MATCH($S313&amp;$J313,SorP!C:C,0))))</f>
        <v>US-PA</v>
      </c>
      <c r="U313" s="201"/>
      <c r="V313" s="226">
        <f>IF(C313="",NA(),IF(OR(C313="Smelter not listed",C313="Smelter not yet identified"),MATCH($B313&amp;$D313,'Smelter Look-up'!$J:$J,0),MATCH($B313&amp;$C313,'Smelter Look-up'!$J:$J,0)))</f>
        <v>389</v>
      </c>
      <c r="X313" s="227">
        <f t="shared" si="43"/>
        <v>0</v>
      </c>
      <c r="AB313" s="228" t="str">
        <f t="shared" si="44"/>
        <v>TinAlpha</v>
      </c>
    </row>
    <row r="314" spans="1:28" s="227" customFormat="1" ht="409.5">
      <c r="A314" s="181"/>
      <c r="B314" s="182" t="s">
        <v>1126</v>
      </c>
      <c r="C314" s="186" t="s">
        <v>2335</v>
      </c>
      <c r="D314" s="230" t="s">
        <v>2335</v>
      </c>
      <c r="E314" s="182" t="s">
        <v>1096</v>
      </c>
      <c r="F314" s="182" t="str">
        <f ca="1">IF(ISERROR($V314),"",OFFSET('Smelter Look-up'!$E$4,$V314-4,0))</f>
        <v>CID000228</v>
      </c>
      <c r="G314" s="182" t="str">
        <f ca="1">IF(C314=$X$4,IF(ISERROR($V314),"Enter smelter details","RMI"),IF(ISERROR($V314),"",OFFSET('Smelter Look-up'!$F$4,$V314-4,0)))</f>
        <v>RMI</v>
      </c>
      <c r="H314" s="183" t="s">
        <v>16616</v>
      </c>
      <c r="I314" s="184" t="s">
        <v>1774</v>
      </c>
      <c r="J314" s="184" t="s">
        <v>13623</v>
      </c>
      <c r="K314" s="224"/>
      <c r="L314" s="224"/>
      <c r="M314" s="224"/>
      <c r="N314" s="224" t="s">
        <v>16617</v>
      </c>
      <c r="O314" s="224" t="s">
        <v>16618</v>
      </c>
      <c r="P314" s="185"/>
      <c r="Q314" s="225" t="s">
        <v>15808</v>
      </c>
      <c r="R314" s="182" t="str">
        <f ca="1">IF(ISERROR($V314),"",OFFSET('Smelter Look-up'!$C$4,$V314-4,0)&amp;"")</f>
        <v>Chenzhou Yunxiang Mining and Metallurgy Co., Ltd.</v>
      </c>
      <c r="S314" s="181" t="str">
        <f t="shared" ca="1" si="42"/>
        <v>CN</v>
      </c>
      <c r="T314" s="181" t="str">
        <f ca="1">IF(B314="","",IF(ISERROR(MATCH($J314,SorP!$B$1:$B$6279,0)),"",INDIRECT("'SorP'!$A$"&amp;MATCH($S314&amp;$J314,SorP!C:C,0))))</f>
        <v>CN-HN</v>
      </c>
      <c r="U314" s="201"/>
      <c r="V314" s="226">
        <f>IF(C314="",NA(),IF(OR(C314="Smelter not listed",C314="Smelter not yet identified"),MATCH($B314&amp;$D314,'Smelter Look-up'!$J:$J,0),MATCH($B314&amp;$C314,'Smelter Look-up'!$J:$J,0)))</f>
        <v>400</v>
      </c>
      <c r="X314" s="227">
        <f t="shared" si="43"/>
        <v>0</v>
      </c>
      <c r="AB314" s="228" t="str">
        <f t="shared" si="44"/>
        <v>TinChenzhou Yunxiang Mining and Metallurgy Co., Ltd.</v>
      </c>
    </row>
    <row r="315" spans="1:28" s="227" customFormat="1" ht="38.25">
      <c r="A315" s="181"/>
      <c r="B315" s="182" t="s">
        <v>1126</v>
      </c>
      <c r="C315" s="186" t="s">
        <v>1850</v>
      </c>
      <c r="D315" s="230" t="s">
        <v>16619</v>
      </c>
      <c r="E315" s="182" t="s">
        <v>1096</v>
      </c>
      <c r="F315" s="182"/>
      <c r="G315" s="182"/>
      <c r="H315" s="183"/>
      <c r="I315" s="184"/>
      <c r="J315" s="184"/>
      <c r="K315" s="224"/>
      <c r="L315" s="224"/>
      <c r="M315" s="224"/>
      <c r="N315" s="224"/>
      <c r="O315" s="224"/>
      <c r="P315" s="185"/>
      <c r="Q315" s="225"/>
      <c r="R315" s="182" t="str">
        <f ca="1">IF(ISERROR($V315),"",OFFSET('Smelter Look-up'!$C$4,$V315-4,0)&amp;"")</f>
        <v/>
      </c>
      <c r="S315" s="181" t="str">
        <f t="shared" ca="1" si="42"/>
        <v>CN</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si="43"/>
        <v>0</v>
      </c>
      <c r="AB315" s="228" t="str">
        <f t="shared" si="44"/>
        <v>TinSmelter not listed</v>
      </c>
    </row>
    <row r="316" spans="1:28" s="227" customFormat="1" ht="38.25">
      <c r="A316" s="181"/>
      <c r="B316" s="182" t="s">
        <v>1126</v>
      </c>
      <c r="C316" s="186" t="s">
        <v>1850</v>
      </c>
      <c r="D316" s="230" t="s">
        <v>16620</v>
      </c>
      <c r="E316" s="182" t="s">
        <v>1097</v>
      </c>
      <c r="F316" s="182"/>
      <c r="G316" s="182"/>
      <c r="H316" s="183" t="s">
        <v>16621</v>
      </c>
      <c r="I316" s="184" t="s">
        <v>16622</v>
      </c>
      <c r="J316" s="184" t="s">
        <v>16623</v>
      </c>
      <c r="K316" s="224"/>
      <c r="L316" s="224"/>
      <c r="M316" s="224"/>
      <c r="N316" s="224" t="s">
        <v>16624</v>
      </c>
      <c r="O316" s="224"/>
      <c r="P316" s="185"/>
      <c r="Q316" s="225"/>
      <c r="R316" s="182" t="str">
        <f ca="1">IF(ISERROR($V316),"",OFFSET('Smelter Look-up'!$C$4,$V316-4,0)&amp;"")</f>
        <v/>
      </c>
      <c r="S316" s="181" t="str">
        <f t="shared" ca="1" si="42"/>
        <v>DE</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si="43"/>
        <v>0</v>
      </c>
      <c r="AB316" s="228" t="str">
        <f t="shared" si="44"/>
        <v>TinSmelter not listed</v>
      </c>
    </row>
    <row r="317" spans="1:28" s="227" customFormat="1" ht="38.25">
      <c r="A317" s="181"/>
      <c r="B317" s="182" t="s">
        <v>1126</v>
      </c>
      <c r="C317" s="186" t="s">
        <v>1850</v>
      </c>
      <c r="D317" s="230" t="s">
        <v>16625</v>
      </c>
      <c r="E317" s="182" t="s">
        <v>1089</v>
      </c>
      <c r="F317" s="182"/>
      <c r="G317" s="182"/>
      <c r="H317" s="183"/>
      <c r="I317" s="184"/>
      <c r="J317" s="184"/>
      <c r="K317" s="224"/>
      <c r="L317" s="224"/>
      <c r="M317" s="224"/>
      <c r="N317" s="224"/>
      <c r="O317" s="224"/>
      <c r="P317" s="185"/>
      <c r="Q317" s="225"/>
      <c r="R317" s="182" t="str">
        <f ca="1">IF(ISERROR($V317),"",OFFSET('Smelter Look-up'!$C$4,$V317-4,0)&amp;"")</f>
        <v/>
      </c>
      <c r="S317" s="181" t="str">
        <f t="shared" ca="1" si="42"/>
        <v>AU</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si="43"/>
        <v>0</v>
      </c>
      <c r="AB317" s="228" t="str">
        <f t="shared" si="44"/>
        <v>TinSmelter not listed</v>
      </c>
    </row>
    <row r="318" spans="1:28" s="227" customFormat="1" ht="38.25">
      <c r="A318" s="181"/>
      <c r="B318" s="182" t="s">
        <v>1126</v>
      </c>
      <c r="C318" s="186" t="s">
        <v>1850</v>
      </c>
      <c r="D318" s="230" t="s">
        <v>16626</v>
      </c>
      <c r="E318" s="182" t="s">
        <v>1096</v>
      </c>
      <c r="F318" s="182"/>
      <c r="G318" s="182"/>
      <c r="H318" s="183"/>
      <c r="I318" s="184"/>
      <c r="J318" s="184"/>
      <c r="K318" s="224"/>
      <c r="L318" s="224"/>
      <c r="M318" s="224"/>
      <c r="N318" s="224"/>
      <c r="O318" s="224"/>
      <c r="P318" s="185"/>
      <c r="Q318" s="225"/>
      <c r="R318" s="182" t="str">
        <f ca="1">IF(ISERROR($V318),"",OFFSET('Smelter Look-up'!$C$4,$V318-4,0)&amp;"")</f>
        <v/>
      </c>
      <c r="S318" s="181" t="str">
        <f t="shared" ca="1" si="42"/>
        <v>CN</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si="43"/>
        <v>0</v>
      </c>
      <c r="AB318" s="228" t="str">
        <f t="shared" si="44"/>
        <v>TinSmelter not listed</v>
      </c>
    </row>
    <row r="319" spans="1:28" s="227" customFormat="1" ht="38.25">
      <c r="A319" s="181"/>
      <c r="B319" s="182" t="s">
        <v>1126</v>
      </c>
      <c r="C319" s="186" t="s">
        <v>1850</v>
      </c>
      <c r="D319" s="230" t="s">
        <v>16627</v>
      </c>
      <c r="E319" s="182" t="s">
        <v>1096</v>
      </c>
      <c r="F319" s="182"/>
      <c r="G319" s="182"/>
      <c r="H319" s="183"/>
      <c r="I319" s="184"/>
      <c r="J319" s="184"/>
      <c r="K319" s="224"/>
      <c r="L319" s="224"/>
      <c r="M319" s="224"/>
      <c r="N319" s="224"/>
      <c r="O319" s="224"/>
      <c r="P319" s="185"/>
      <c r="Q319" s="225"/>
      <c r="R319" s="182" t="str">
        <f ca="1">IF(ISERROR($V319),"",OFFSET('Smelter Look-up'!$C$4,$V319-4,0)&amp;"")</f>
        <v/>
      </c>
      <c r="S319" s="181" t="str">
        <f t="shared" ca="1" si="42"/>
        <v>CN</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si="43"/>
        <v>0</v>
      </c>
      <c r="AB319" s="228" t="str">
        <f t="shared" si="44"/>
        <v>TinSmelter not listed</v>
      </c>
    </row>
    <row r="320" spans="1:28" s="227" customFormat="1" ht="318.75">
      <c r="A320" s="181"/>
      <c r="B320" s="182" t="s">
        <v>1126</v>
      </c>
      <c r="C320" s="186" t="s">
        <v>1850</v>
      </c>
      <c r="D320" s="230" t="s">
        <v>16628</v>
      </c>
      <c r="E320" s="182" t="s">
        <v>1096</v>
      </c>
      <c r="F320" s="182"/>
      <c r="G320" s="182"/>
      <c r="H320" s="183" t="s">
        <v>16571</v>
      </c>
      <c r="I320" s="184" t="s">
        <v>1773</v>
      </c>
      <c r="J320" s="184" t="s">
        <v>13619</v>
      </c>
      <c r="K320" s="224"/>
      <c r="L320" s="224"/>
      <c r="M320" s="224"/>
      <c r="N320" s="224" t="s">
        <v>16629</v>
      </c>
      <c r="O320" s="224" t="s">
        <v>16630</v>
      </c>
      <c r="P320" s="185"/>
      <c r="Q320" s="225" t="s">
        <v>15808</v>
      </c>
      <c r="R320" s="182" t="str">
        <f ca="1">IF(ISERROR($V320),"",OFFSET('Smelter Look-up'!$C$4,$V320-4,0)&amp;"")</f>
        <v/>
      </c>
      <c r="S320" s="181" t="str">
        <f t="shared" ca="1" si="42"/>
        <v>CN</v>
      </c>
      <c r="T320" s="181" t="str">
        <f ca="1">IF(B320="","",IF(ISERROR(MATCH($J320,SorP!$B$1:$B$6279,0)),"",INDIRECT("'SorP'!$A$"&amp;MATCH($S320&amp;$J320,SorP!C:C,0))))</f>
        <v>CN-JX</v>
      </c>
      <c r="U320" s="201"/>
      <c r="V320" s="226" t="e">
        <f>IF(C320="",NA(),IF(OR(C320="Smelter not listed",C320="Smelter not yet identified"),MATCH($B320&amp;$D320,'Smelter Look-up'!$J:$J,0),MATCH($B320&amp;$C320,'Smelter Look-up'!$J:$J,0)))</f>
        <v>#N/A</v>
      </c>
      <c r="X320" s="227">
        <f t="shared" si="43"/>
        <v>0</v>
      </c>
      <c r="AB320" s="228" t="str">
        <f t="shared" si="44"/>
        <v>TinSmelter not listed</v>
      </c>
    </row>
    <row r="321" spans="1:28" s="227" customFormat="1" ht="38.25">
      <c r="A321" s="181"/>
      <c r="B321" s="182" t="s">
        <v>1126</v>
      </c>
      <c r="C321" s="186" t="s">
        <v>1850</v>
      </c>
      <c r="D321" s="230" t="s">
        <v>16631</v>
      </c>
      <c r="E321" s="182" t="s">
        <v>1096</v>
      </c>
      <c r="F321" s="182"/>
      <c r="G321" s="182"/>
      <c r="H321" s="183" t="s">
        <v>16632</v>
      </c>
      <c r="I321" s="184" t="s">
        <v>1096</v>
      </c>
      <c r="J321" s="184" t="s">
        <v>16633</v>
      </c>
      <c r="K321" s="224"/>
      <c r="L321" s="224"/>
      <c r="M321" s="224"/>
      <c r="N321" s="224"/>
      <c r="O321" s="224"/>
      <c r="P321" s="185"/>
      <c r="Q321" s="225"/>
      <c r="R321" s="182" t="str">
        <f ca="1">IF(ISERROR($V321),"",OFFSET('Smelter Look-up'!$C$4,$V321-4,0)&amp;"")</f>
        <v/>
      </c>
      <c r="S321" s="181" t="str">
        <f t="shared" ca="1" si="42"/>
        <v>CN</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si="43"/>
        <v>0</v>
      </c>
      <c r="AB321" s="228" t="str">
        <f t="shared" si="44"/>
        <v>TinSmelter not listed</v>
      </c>
    </row>
    <row r="322" spans="1:28" s="227" customFormat="1" ht="38.25">
      <c r="A322" s="181"/>
      <c r="B322" s="182" t="s">
        <v>1126</v>
      </c>
      <c r="C322" s="186" t="s">
        <v>1850</v>
      </c>
      <c r="D322" s="230" t="s">
        <v>16634</v>
      </c>
      <c r="E322" s="182" t="s">
        <v>1104</v>
      </c>
      <c r="F322" s="182"/>
      <c r="G322" s="182"/>
      <c r="H322" s="183"/>
      <c r="I322" s="184"/>
      <c r="J322" s="184"/>
      <c r="K322" s="224"/>
      <c r="L322" s="224"/>
      <c r="M322" s="224"/>
      <c r="N322" s="224"/>
      <c r="O322" s="224"/>
      <c r="P322" s="185"/>
      <c r="Q322" s="225"/>
      <c r="R322" s="182" t="str">
        <f ca="1">IF(ISERROR($V322),"",OFFSET('Smelter Look-up'!$C$4,$V322-4,0)&amp;"")</f>
        <v/>
      </c>
      <c r="S322" s="181" t="str">
        <f t="shared" ca="1" si="42"/>
        <v>JP</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si="43"/>
        <v>0</v>
      </c>
      <c r="AB322" s="228" t="str">
        <f t="shared" si="44"/>
        <v>TinSmelter not listed</v>
      </c>
    </row>
    <row r="323" spans="1:28" s="227" customFormat="1" ht="38.25">
      <c r="A323" s="181"/>
      <c r="B323" s="182" t="s">
        <v>1126</v>
      </c>
      <c r="C323" s="186" t="s">
        <v>1850</v>
      </c>
      <c r="D323" s="230" t="s">
        <v>16635</v>
      </c>
      <c r="E323" s="182" t="s">
        <v>13497</v>
      </c>
      <c r="F323" s="182"/>
      <c r="G323" s="182"/>
      <c r="H323" s="183"/>
      <c r="I323" s="184"/>
      <c r="J323" s="184"/>
      <c r="K323" s="224"/>
      <c r="L323" s="224"/>
      <c r="M323" s="224"/>
      <c r="N323" s="224"/>
      <c r="O323" s="224"/>
      <c r="P323" s="185"/>
      <c r="Q323" s="225"/>
      <c r="R323" s="182" t="str">
        <f ca="1">IF(ISERROR($V323),"",OFFSET('Smelter Look-up'!$C$4,$V323-4,0)&amp;"")</f>
        <v/>
      </c>
      <c r="S323" s="181" t="str">
        <f t="shared" ca="1" si="42"/>
        <v>CZ</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si="43"/>
        <v>0</v>
      </c>
      <c r="AB323" s="228" t="str">
        <f t="shared" si="44"/>
        <v>TinSmelter not listed</v>
      </c>
    </row>
    <row r="324" spans="1:28" s="227" customFormat="1" ht="409.5">
      <c r="A324" s="181"/>
      <c r="B324" s="182" t="s">
        <v>1126</v>
      </c>
      <c r="C324" s="186" t="s">
        <v>1850</v>
      </c>
      <c r="D324" s="230" t="s">
        <v>16636</v>
      </c>
      <c r="E324" s="182" t="s">
        <v>1096</v>
      </c>
      <c r="F324" s="182"/>
      <c r="G324" s="182"/>
      <c r="H324" s="183" t="s">
        <v>16637</v>
      </c>
      <c r="I324" s="184" t="s">
        <v>16638</v>
      </c>
      <c r="J324" s="184" t="s">
        <v>13617</v>
      </c>
      <c r="K324" s="224"/>
      <c r="L324" s="224"/>
      <c r="M324" s="224"/>
      <c r="N324" s="224" t="s">
        <v>16639</v>
      </c>
      <c r="O324" s="224" t="s">
        <v>16640</v>
      </c>
      <c r="P324" s="185"/>
      <c r="Q324" s="225"/>
      <c r="R324" s="182" t="str">
        <f ca="1">IF(ISERROR($V324),"",OFFSET('Smelter Look-up'!$C$4,$V324-4,0)&amp;"")</f>
        <v/>
      </c>
      <c r="S324" s="181" t="str">
        <f t="shared" ca="1" si="42"/>
        <v>CN</v>
      </c>
      <c r="T324" s="181" t="str">
        <f ca="1">IF(B324="","",IF(ISERROR(MATCH($J324,SorP!$B$1:$B$6279,0)),"",INDIRECT("'SorP'!$A$"&amp;MATCH($S324&amp;$J324,SorP!C:C,0))))</f>
        <v>CN-AH</v>
      </c>
      <c r="U324" s="201"/>
      <c r="V324" s="226" t="e">
        <f>IF(C324="",NA(),IF(OR(C324="Smelter not listed",C324="Smelter not yet identified"),MATCH($B324&amp;$D324,'Smelter Look-up'!$J:$J,0),MATCH($B324&amp;$C324,'Smelter Look-up'!$J:$J,0)))</f>
        <v>#N/A</v>
      </c>
      <c r="X324" s="227">
        <f t="shared" si="43"/>
        <v>0</v>
      </c>
      <c r="AB324" s="228" t="str">
        <f t="shared" si="44"/>
        <v>TinSmelter not listed</v>
      </c>
    </row>
    <row r="325" spans="1:28" s="227" customFormat="1" ht="38.25">
      <c r="A325" s="181"/>
      <c r="B325" s="182" t="s">
        <v>1126</v>
      </c>
      <c r="C325" s="186" t="s">
        <v>1850</v>
      </c>
      <c r="D325" s="230" t="s">
        <v>16641</v>
      </c>
      <c r="E325" s="182" t="s">
        <v>1104</v>
      </c>
      <c r="F325" s="182"/>
      <c r="G325" s="182"/>
      <c r="H325" s="183" t="s">
        <v>16642</v>
      </c>
      <c r="I325" s="184" t="s">
        <v>16643</v>
      </c>
      <c r="J325" s="184" t="s">
        <v>16644</v>
      </c>
      <c r="K325" s="224"/>
      <c r="L325" s="224"/>
      <c r="M325" s="224"/>
      <c r="N325" s="224"/>
      <c r="O325" s="224"/>
      <c r="P325" s="185"/>
      <c r="Q325" s="225"/>
      <c r="R325" s="182" t="str">
        <f ca="1">IF(ISERROR($V325),"",OFFSET('Smelter Look-up'!$C$4,$V325-4,0)&amp;"")</f>
        <v/>
      </c>
      <c r="S325" s="181" t="str">
        <f t="shared" ref="S325" ca="1" si="45">IF(B325="","",IF(ISERROR(MATCH($E325,CL,0)),"Unknown",INDIRECT("'C'!$A$"&amp;MATCH($E325,CL,0)+1)))</f>
        <v>JP</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si="46">IF(AND(C325="Smelter not listed",OR(LEN(D325)=0,LEN(E325)=0)),1,0)</f>
        <v>0</v>
      </c>
      <c r="AB325" s="228" t="str">
        <f t="shared" ref="AB325" si="47">B325&amp;C325</f>
        <v>TinSmelter not listed</v>
      </c>
    </row>
    <row r="326" spans="1:28" s="227" customFormat="1" ht="38.25">
      <c r="A326" s="181"/>
      <c r="B326" s="182" t="s">
        <v>1126</v>
      </c>
      <c r="C326" s="186" t="s">
        <v>1850</v>
      </c>
      <c r="D326" s="230" t="s">
        <v>16645</v>
      </c>
      <c r="E326" s="182" t="s">
        <v>13111</v>
      </c>
      <c r="F326" s="182"/>
      <c r="G326" s="182"/>
      <c r="H326" s="183"/>
      <c r="I326" s="184"/>
      <c r="J326" s="184"/>
      <c r="K326" s="224"/>
      <c r="L326" s="224"/>
      <c r="M326" s="224"/>
      <c r="N326" s="224"/>
      <c r="O326" s="224"/>
      <c r="P326" s="185"/>
      <c r="Q326" s="225"/>
      <c r="R326" s="182" t="str">
        <f ca="1">IF(ISERROR($V326),"",OFFSET('Smelter Look-up'!$C$4,$V326-4,0)&amp;"")</f>
        <v/>
      </c>
      <c r="S326" s="181" t="str">
        <f t="shared" ref="S326:S357" ca="1" si="48">IF(B326="","",IF(ISERROR(MATCH($E326,CL,0)),"Unknown",INDIRECT("'C'!$A$"&amp;MATCH($E326,CL,0)+1)))</f>
        <v>SK</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si="49">IF(AND(C326="Smelter not listed",OR(LEN(D326)=0,LEN(E326)=0)),1,0)</f>
        <v>0</v>
      </c>
      <c r="AB326" s="228" t="str">
        <f t="shared" ref="AB326:AB357" si="50">B326&amp;C326</f>
        <v>TinSmelter not listed</v>
      </c>
    </row>
    <row r="327" spans="1:28" s="227" customFormat="1" ht="38.25">
      <c r="A327" s="181"/>
      <c r="B327" s="182" t="s">
        <v>1126</v>
      </c>
      <c r="C327" s="186" t="s">
        <v>1850</v>
      </c>
      <c r="D327" s="230" t="s">
        <v>1030</v>
      </c>
      <c r="E327" s="182" t="s">
        <v>1092</v>
      </c>
      <c r="F327" s="182"/>
      <c r="G327" s="182"/>
      <c r="H327" s="183"/>
      <c r="I327" s="184"/>
      <c r="J327" s="184"/>
      <c r="K327" s="224"/>
      <c r="L327" s="224"/>
      <c r="M327" s="224"/>
      <c r="N327" s="224"/>
      <c r="O327" s="224"/>
      <c r="P327" s="185"/>
      <c r="Q327" s="225"/>
      <c r="R327" s="182" t="str">
        <f ca="1">IF(ISERROR($V327),"",OFFSET('Smelter Look-up'!$C$4,$V327-4,0)&amp;"")</f>
        <v>Minsur</v>
      </c>
      <c r="S327" s="181" t="str">
        <f t="shared" ca="1" si="48"/>
        <v>BR</v>
      </c>
      <c r="T327" s="181" t="str">
        <f ca="1">IF(B327="","",IF(ISERROR(MATCH($J327,SorP!$B$1:$B$6279,0)),"",INDIRECT("'SorP'!$A$"&amp;MATCH($S327&amp;$J327,SorP!C:C,0))))</f>
        <v/>
      </c>
      <c r="U327" s="201"/>
      <c r="V327" s="226">
        <f>IF(C327="",NA(),IF(OR(C327="Smelter not listed",C327="Smelter not yet identified"),MATCH($B327&amp;$D327,'Smelter Look-up'!$J:$J,0),MATCH($B327&amp;$C327,'Smelter Look-up'!$J:$J,0)))</f>
        <v>470</v>
      </c>
      <c r="X327" s="227">
        <f t="shared" si="49"/>
        <v>0</v>
      </c>
      <c r="AB327" s="228" t="str">
        <f t="shared" si="50"/>
        <v>TinSmelter not listed</v>
      </c>
    </row>
    <row r="328" spans="1:28" s="227" customFormat="1" ht="409.5">
      <c r="A328" s="181"/>
      <c r="B328" s="182" t="s">
        <v>1126</v>
      </c>
      <c r="C328" s="186" t="s">
        <v>1850</v>
      </c>
      <c r="D328" s="230" t="s">
        <v>16646</v>
      </c>
      <c r="E328" s="182" t="s">
        <v>1101</v>
      </c>
      <c r="F328" s="182"/>
      <c r="G328" s="182"/>
      <c r="H328" s="183" t="s">
        <v>16505</v>
      </c>
      <c r="I328" s="184" t="s">
        <v>15143</v>
      </c>
      <c r="J328" s="184" t="s">
        <v>12852</v>
      </c>
      <c r="K328" s="224"/>
      <c r="L328" s="224"/>
      <c r="M328" s="224"/>
      <c r="N328" s="224" t="s">
        <v>16647</v>
      </c>
      <c r="O328" s="224" t="s">
        <v>16648</v>
      </c>
      <c r="P328" s="185"/>
      <c r="Q328" s="225" t="s">
        <v>15808</v>
      </c>
      <c r="R328" s="182" t="str">
        <f ca="1">IF(ISERROR($V328),"",OFFSET('Smelter Look-up'!$C$4,$V328-4,0)&amp;"")</f>
        <v/>
      </c>
      <c r="S328" s="181" t="str">
        <f t="shared" ca="1" si="48"/>
        <v>ID</v>
      </c>
      <c r="T328" s="181" t="str">
        <f ca="1">IF(B328="","",IF(ISERROR(MATCH($J328,SorP!$B$1:$B$6279,0)),"",INDIRECT("'SorP'!$A$"&amp;MATCH($S328&amp;$J328,SorP!C:C,0))))</f>
        <v>ID-BB</v>
      </c>
      <c r="U328" s="201"/>
      <c r="V328" s="226" t="e">
        <f>IF(C328="",NA(),IF(OR(C328="Smelter not listed",C328="Smelter not yet identified"),MATCH($B328&amp;$D328,'Smelter Look-up'!$J:$J,0),MATCH($B328&amp;$C328,'Smelter Look-up'!$J:$J,0)))</f>
        <v>#N/A</v>
      </c>
      <c r="X328" s="227">
        <f t="shared" si="49"/>
        <v>0</v>
      </c>
      <c r="AB328" s="228" t="str">
        <f t="shared" si="50"/>
        <v>TinSmelter not listed</v>
      </c>
    </row>
    <row r="329" spans="1:28" s="227" customFormat="1" ht="38.25">
      <c r="A329" s="181"/>
      <c r="B329" s="182" t="s">
        <v>1126</v>
      </c>
      <c r="C329" s="186" t="s">
        <v>1850</v>
      </c>
      <c r="D329" s="230" t="s">
        <v>16649</v>
      </c>
      <c r="E329" s="182" t="s">
        <v>1096</v>
      </c>
      <c r="F329" s="182"/>
      <c r="G329" s="182"/>
      <c r="H329" s="183" t="s">
        <v>16650</v>
      </c>
      <c r="I329" s="184" t="s">
        <v>16651</v>
      </c>
      <c r="J329" s="184" t="s">
        <v>16652</v>
      </c>
      <c r="K329" s="224"/>
      <c r="L329" s="224"/>
      <c r="M329" s="224"/>
      <c r="N329" s="224"/>
      <c r="O329" s="224"/>
      <c r="P329" s="185"/>
      <c r="Q329" s="225"/>
      <c r="R329" s="182" t="str">
        <f ca="1">IF(ISERROR($V329),"",OFFSET('Smelter Look-up'!$C$4,$V329-4,0)&amp;"")</f>
        <v/>
      </c>
      <c r="S329" s="181" t="str">
        <f t="shared" ca="1" si="48"/>
        <v>CN</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si="49"/>
        <v>0</v>
      </c>
      <c r="AB329" s="228" t="str">
        <f t="shared" si="50"/>
        <v>TinSmelter not listed</v>
      </c>
    </row>
    <row r="330" spans="1:28" s="227" customFormat="1" ht="38.25">
      <c r="A330" s="181"/>
      <c r="B330" s="182" t="s">
        <v>1126</v>
      </c>
      <c r="C330" s="186" t="s">
        <v>1850</v>
      </c>
      <c r="D330" s="230" t="s">
        <v>16653</v>
      </c>
      <c r="E330" s="182" t="s">
        <v>879</v>
      </c>
      <c r="F330" s="182"/>
      <c r="G330" s="182"/>
      <c r="H330" s="183"/>
      <c r="I330" s="184"/>
      <c r="J330" s="184"/>
      <c r="K330" s="224"/>
      <c r="L330" s="224"/>
      <c r="M330" s="224"/>
      <c r="N330" s="224"/>
      <c r="O330" s="224"/>
      <c r="P330" s="185"/>
      <c r="Q330" s="225"/>
      <c r="R330" s="182" t="str">
        <f ca="1">IF(ISERROR($V330),"",OFFSET('Smelter Look-up'!$C$4,$V330-4,0)&amp;"")</f>
        <v/>
      </c>
      <c r="S330" s="181" t="str">
        <f t="shared" ca="1" si="48"/>
        <v>RU</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si="49"/>
        <v>0</v>
      </c>
      <c r="AB330" s="228" t="str">
        <f t="shared" si="50"/>
        <v>TinSmelter not listed</v>
      </c>
    </row>
    <row r="331" spans="1:28" s="227" customFormat="1" ht="216.75">
      <c r="A331" s="181"/>
      <c r="B331" s="182" t="s">
        <v>1128</v>
      </c>
      <c r="C331" s="186" t="s">
        <v>15552</v>
      </c>
      <c r="D331" s="230" t="s">
        <v>15552</v>
      </c>
      <c r="E331" s="182" t="s">
        <v>1107</v>
      </c>
      <c r="F331" s="182" t="str">
        <f ca="1">IF(ISERROR($V331),"",OFFSET('Smelter Look-up'!$E$4,$V331-4,0))</f>
        <v>CID004060</v>
      </c>
      <c r="G331" s="182" t="str">
        <f ca="1">IF(C331=$X$4,IF(ISERROR($V331),"Enter smelter details","RMI"),IF(ISERROR($V331),"",OFFSET('Smelter Look-up'!$F$4,$V331-4,0)))</f>
        <v>RMI</v>
      </c>
      <c r="H331" s="183" t="s">
        <v>16654</v>
      </c>
      <c r="I331" s="184" t="s">
        <v>15562</v>
      </c>
      <c r="J331" s="184" t="s">
        <v>12872</v>
      </c>
      <c r="K331" s="224"/>
      <c r="L331" s="224"/>
      <c r="M331" s="224"/>
      <c r="N331" s="224" t="s">
        <v>16655</v>
      </c>
      <c r="O331" s="224" t="s">
        <v>16656</v>
      </c>
      <c r="P331" s="185"/>
      <c r="Q331" s="225"/>
      <c r="R331" s="182" t="str">
        <f ca="1">IF(ISERROR($V331),"",OFFSET('Smelter Look-up'!$C$4,$V331-4,0)&amp;"")</f>
        <v>DONGKUK INDUSTRIES CO., LTD.</v>
      </c>
      <c r="S331" s="181" t="str">
        <f t="shared" ca="1" si="48"/>
        <v>KR</v>
      </c>
      <c r="T331" s="181" t="str">
        <f ca="1">IF(B331="","",IF(ISERROR(MATCH($J331,SorP!$B$1:$B$6279,0)),"",INDIRECT("'SorP'!$A$"&amp;MATCH($S331&amp;$J331,SorP!C:C,0))))</f>
        <v>KR-47</v>
      </c>
      <c r="U331" s="201"/>
      <c r="V331" s="226">
        <f>IF(C331="",NA(),IF(OR(C331="Smelter not listed",C331="Smelter not yet identified"),MATCH($B331&amp;$D331,'Smelter Look-up'!$J:$J,0),MATCH($B331&amp;$C331,'Smelter Look-up'!$J:$J,0)))</f>
        <v>576</v>
      </c>
      <c r="X331" s="227">
        <f t="shared" si="49"/>
        <v>0</v>
      </c>
      <c r="AB331" s="228" t="str">
        <f t="shared" si="50"/>
        <v>TungstenDONGKUK INDUSTRIES CO., LTD.</v>
      </c>
    </row>
    <row r="332" spans="1:28" s="227" customFormat="1" ht="102">
      <c r="A332" s="181"/>
      <c r="B332" s="182" t="s">
        <v>1128</v>
      </c>
      <c r="C332" s="186" t="s">
        <v>15557</v>
      </c>
      <c r="D332" s="230" t="s">
        <v>15557</v>
      </c>
      <c r="E332" s="182" t="s">
        <v>888</v>
      </c>
      <c r="F332" s="182" t="str">
        <f ca="1">IF(ISERROR($V332),"",OFFSET('Smelter Look-up'!$E$4,$V332-4,0))</f>
        <v>CID004034</v>
      </c>
      <c r="G332" s="182" t="str">
        <f ca="1">IF(C332=$X$4,IF(ISERROR($V332),"Enter smelter details","RMI"),IF(ISERROR($V332),"",OFFSET('Smelter Look-up'!$F$4,$V332-4,0)))</f>
        <v>RMI</v>
      </c>
      <c r="H332" s="183" t="s">
        <v>16657</v>
      </c>
      <c r="I332" s="184" t="s">
        <v>15564</v>
      </c>
      <c r="J332" s="184" t="s">
        <v>12138</v>
      </c>
      <c r="K332" s="224"/>
      <c r="L332" s="224"/>
      <c r="M332" s="224"/>
      <c r="N332" s="224"/>
      <c r="O332" s="224" t="s">
        <v>16658</v>
      </c>
      <c r="P332" s="185"/>
      <c r="Q332" s="225"/>
      <c r="R332" s="182" t="str">
        <f ca="1">IF(ISERROR($V332),"",OFFSET('Smelter Look-up'!$C$4,$V332-4,0)&amp;"")</f>
        <v>Nam Viet Cromit Joint Stock Company</v>
      </c>
      <c r="S332" s="181" t="str">
        <f t="shared" ca="1" si="48"/>
        <v>VN</v>
      </c>
      <c r="T332" s="181" t="str">
        <f ca="1">IF(B332="","",IF(ISERROR(MATCH($J332,SorP!$B$1:$B$6279,0)),"",INDIRECT("'SorP'!$A$"&amp;MATCH($S332&amp;$J332,SorP!C:C,0))))</f>
        <v>VN-21</v>
      </c>
      <c r="U332" s="201"/>
      <c r="V332" s="226">
        <f>IF(C332="",NA(),IF(OR(C332="Smelter not listed",C332="Smelter not yet identified"),MATCH($B332&amp;$D332,'Smelter Look-up'!$J:$J,0),MATCH($B332&amp;$C332,'Smelter Look-up'!$J:$J,0)))</f>
        <v>619</v>
      </c>
      <c r="X332" s="227">
        <f t="shared" si="49"/>
        <v>0</v>
      </c>
      <c r="AB332" s="228" t="str">
        <f t="shared" si="50"/>
        <v>TungstenNam Viet Cromit Joint Stock Company</v>
      </c>
    </row>
    <row r="333" spans="1:28" s="227" customFormat="1" ht="102">
      <c r="A333" s="181"/>
      <c r="B333" s="182" t="s">
        <v>1128</v>
      </c>
      <c r="C333" s="186" t="s">
        <v>15560</v>
      </c>
      <c r="D333" s="230" t="s">
        <v>15560</v>
      </c>
      <c r="E333" s="182" t="s">
        <v>888</v>
      </c>
      <c r="F333" s="182" t="str">
        <f ca="1">IF(ISERROR($V333),"",OFFSET('Smelter Look-up'!$E$4,$V333-4,0))</f>
        <v>CID003993</v>
      </c>
      <c r="G333" s="182" t="str">
        <f ca="1">IF(C333=$X$4,IF(ISERROR($V333),"Enter smelter details","RMI"),IF(ISERROR($V333),"",OFFSET('Smelter Look-up'!$F$4,$V333-4,0)))</f>
        <v>RMI</v>
      </c>
      <c r="H333" s="183" t="s">
        <v>16659</v>
      </c>
      <c r="I333" s="184" t="s">
        <v>15563</v>
      </c>
      <c r="J333" s="184" t="s">
        <v>12134</v>
      </c>
      <c r="K333" s="224"/>
      <c r="L333" s="224"/>
      <c r="M333" s="224"/>
      <c r="N333" s="224"/>
      <c r="O333" s="224" t="s">
        <v>16660</v>
      </c>
      <c r="P333" s="185"/>
      <c r="Q333" s="225" t="s">
        <v>15808</v>
      </c>
      <c r="R333" s="182" t="str">
        <f ca="1">IF(ISERROR($V333),"",OFFSET('Smelter Look-up'!$C$4,$V333-4,0)&amp;"")</f>
        <v>Tungsten Vietnam Joint Stock Company</v>
      </c>
      <c r="S333" s="181" t="str">
        <f t="shared" ca="1" si="48"/>
        <v>VN</v>
      </c>
      <c r="T333" s="181" t="str">
        <f ca="1">IF(B333="","",IF(ISERROR(MATCH($J333,SorP!$B$1:$B$6279,0)),"",INDIRECT("'SorP'!$A$"&amp;MATCH($S333&amp;$J333,SorP!C:C,0))))</f>
        <v>VN-69</v>
      </c>
      <c r="U333" s="201"/>
      <c r="V333" s="226">
        <f>IF(C333="",NA(),IF(OR(C333="Smelter not listed",C333="Smelter not yet identified"),MATCH($B333&amp;$D333,'Smelter Look-up'!$J:$J,0),MATCH($B333&amp;$C333,'Smelter Look-up'!$J:$J,0)))</f>
        <v>628</v>
      </c>
      <c r="X333" s="227">
        <f t="shared" si="49"/>
        <v>0</v>
      </c>
      <c r="AB333" s="228" t="str">
        <f t="shared" si="50"/>
        <v>TungstenTungsten Vietnam Joint Stock Company</v>
      </c>
    </row>
    <row r="334" spans="1:28" s="227" customFormat="1" ht="140.25">
      <c r="A334" s="181"/>
      <c r="B334" s="182" t="s">
        <v>1128</v>
      </c>
      <c r="C334" s="186" t="s">
        <v>15504</v>
      </c>
      <c r="D334" s="230" t="s">
        <v>15504</v>
      </c>
      <c r="E334" s="182" t="s">
        <v>1107</v>
      </c>
      <c r="F334" s="182" t="str">
        <f ca="1">IF(ISERROR($V334),"",OFFSET('Smelter Look-up'!$E$4,$V334-4,0))</f>
        <v>CID003978</v>
      </c>
      <c r="G334" s="182" t="str">
        <f ca="1">IF(C334=$X$4,IF(ISERROR($V334),"Enter smelter details","RMI"),IF(ISERROR($V334),"",OFFSET('Smelter Look-up'!$F$4,$V334-4,0)))</f>
        <v>RMI</v>
      </c>
      <c r="H334" s="183" t="s">
        <v>16661</v>
      </c>
      <c r="I334" s="184" t="s">
        <v>15506</v>
      </c>
      <c r="J334" s="184" t="s">
        <v>12869</v>
      </c>
      <c r="K334" s="224"/>
      <c r="L334" s="224"/>
      <c r="M334" s="224"/>
      <c r="N334" s="224"/>
      <c r="O334" s="224" t="s">
        <v>16662</v>
      </c>
      <c r="P334" s="185"/>
      <c r="Q334" s="225"/>
      <c r="R334" s="182" t="str">
        <f ca="1">IF(ISERROR($V334),"",OFFSET('Smelter Look-up'!$C$4,$V334-4,0)&amp;"")</f>
        <v>HANNAE FOR T Co., Ltd.</v>
      </c>
      <c r="S334" s="181" t="str">
        <f t="shared" ca="1" si="48"/>
        <v>KR</v>
      </c>
      <c r="T334" s="181" t="str">
        <f ca="1">IF(B334="","",IF(ISERROR(MATCH($J334,SorP!$B$1:$B$6279,0)),"",INDIRECT("'SorP'!$A$"&amp;MATCH($S334&amp;$J334,SorP!C:C,0))))</f>
        <v>KR-44</v>
      </c>
      <c r="U334" s="201"/>
      <c r="V334" s="226">
        <f>IF(C334="",NA(),IF(OR(C334="Smelter not listed",C334="Smelter not yet identified"),MATCH($B334&amp;$D334,'Smelter Look-up'!$J:$J,0),MATCH($B334&amp;$C334,'Smelter Look-up'!$J:$J,0)))</f>
        <v>591</v>
      </c>
      <c r="X334" s="227">
        <f t="shared" si="49"/>
        <v>0</v>
      </c>
      <c r="AB334" s="228" t="str">
        <f t="shared" si="50"/>
        <v>TungstenHANNAE FOR T Co., Ltd.</v>
      </c>
    </row>
    <row r="335" spans="1:28" s="227" customFormat="1" ht="153">
      <c r="A335" s="181"/>
      <c r="B335" s="182" t="s">
        <v>1128</v>
      </c>
      <c r="C335" s="186" t="s">
        <v>15510</v>
      </c>
      <c r="D335" s="230" t="s">
        <v>15510</v>
      </c>
      <c r="E335" s="182" t="s">
        <v>1096</v>
      </c>
      <c r="F335" s="182" t="str">
        <f ca="1">IF(ISERROR($V335),"",OFFSET('Smelter Look-up'!$E$4,$V335-4,0))</f>
        <v>CID003662</v>
      </c>
      <c r="G335" s="182" t="str">
        <f ca="1">IF(C335=$X$4,IF(ISERROR($V335),"Enter smelter details","RMI"),IF(ISERROR($V335),"",OFFSET('Smelter Look-up'!$F$4,$V335-4,0)))</f>
        <v>RMI</v>
      </c>
      <c r="H335" s="183" t="s">
        <v>16663</v>
      </c>
      <c r="I335" s="184" t="s">
        <v>15512</v>
      </c>
      <c r="J335" s="184" t="s">
        <v>13619</v>
      </c>
      <c r="K335" s="224"/>
      <c r="L335" s="224"/>
      <c r="M335" s="224"/>
      <c r="N335" s="224"/>
      <c r="O335" s="224" t="s">
        <v>16664</v>
      </c>
      <c r="P335" s="185"/>
      <c r="Q335" s="225"/>
      <c r="R335" s="182" t="str">
        <f ca="1">IF(ISERROR($V335),"",OFFSET('Smelter Look-up'!$C$4,$V335-4,0)&amp;"")</f>
        <v>YUDU ANSHENG TUNGSTEN CO., LTD.</v>
      </c>
      <c r="S335" s="181" t="str">
        <f t="shared" ca="1" si="48"/>
        <v>CN</v>
      </c>
      <c r="T335" s="181" t="str">
        <f ca="1">IF(B335="","",IF(ISERROR(MATCH($J335,SorP!$B$1:$B$6279,0)),"",INDIRECT("'SorP'!$A$"&amp;MATCH($S335&amp;$J335,SorP!C:C,0))))</f>
        <v>CN-JX</v>
      </c>
      <c r="U335" s="201"/>
      <c r="V335" s="226">
        <f>IF(C335="",NA(),IF(OR(C335="Smelter not listed",C335="Smelter not yet identified"),MATCH($B335&amp;$D335,'Smelter Look-up'!$J:$J,0),MATCH($B335&amp;$C335,'Smelter Look-up'!$J:$J,0)))</f>
        <v>637</v>
      </c>
      <c r="X335" s="227">
        <f t="shared" si="49"/>
        <v>0</v>
      </c>
      <c r="AB335" s="228" t="str">
        <f t="shared" si="50"/>
        <v>TungstenYUDU ANSHENG TUNGSTEN CO., LTD.</v>
      </c>
    </row>
    <row r="336" spans="1:28" s="227" customFormat="1" ht="178.5">
      <c r="A336" s="181"/>
      <c r="B336" s="182" t="s">
        <v>1128</v>
      </c>
      <c r="C336" s="186" t="s">
        <v>15507</v>
      </c>
      <c r="D336" s="230" t="s">
        <v>15507</v>
      </c>
      <c r="E336" s="182" t="s">
        <v>879</v>
      </c>
      <c r="F336" s="182" t="str">
        <f ca="1">IF(ISERROR($V336),"",OFFSET('Smelter Look-up'!$E$4,$V336-4,0))</f>
        <v>CID003643</v>
      </c>
      <c r="G336" s="182" t="str">
        <f ca="1">IF(C336=$X$4,IF(ISERROR($V336),"Enter smelter details","RMI"),IF(ISERROR($V336),"",OFFSET('Smelter Look-up'!$F$4,$V336-4,0)))</f>
        <v>RMI</v>
      </c>
      <c r="H336" s="183" t="s">
        <v>16665</v>
      </c>
      <c r="I336" s="184" t="s">
        <v>15509</v>
      </c>
      <c r="J336" s="184" t="s">
        <v>9979</v>
      </c>
      <c r="K336" s="224"/>
      <c r="L336" s="224"/>
      <c r="M336" s="224"/>
      <c r="N336" s="224"/>
      <c r="O336" s="224" t="s">
        <v>16666</v>
      </c>
      <c r="P336" s="185"/>
      <c r="Q336" s="225"/>
      <c r="R336" s="182" t="str">
        <f ca="1">IF(ISERROR($V336),"",OFFSET('Smelter Look-up'!$C$4,$V336-4,0)&amp;"")</f>
        <v>LLC Vostok</v>
      </c>
      <c r="S336" s="181" t="str">
        <f t="shared" ca="1" si="48"/>
        <v>RU</v>
      </c>
      <c r="T336" s="181" t="str">
        <f ca="1">IF(B336="","",IF(ISERROR(MATCH($J336,SorP!$B$1:$B$6279,0)),"",INDIRECT("'SorP'!$A$"&amp;MATCH($S336&amp;$J336,SorP!C:C,0))))</f>
        <v>RU-KOS</v>
      </c>
      <c r="U336" s="201"/>
      <c r="V336" s="226">
        <f>IF(C336="",NA(),IF(OR(C336="Smelter not listed",C336="Smelter not yet identified"),MATCH($B336&amp;$D336,'Smelter Look-up'!$J:$J,0),MATCH($B336&amp;$C336,'Smelter Look-up'!$J:$J,0)))</f>
        <v>614</v>
      </c>
      <c r="X336" s="227">
        <f t="shared" si="49"/>
        <v>0</v>
      </c>
      <c r="AB336" s="228" t="str">
        <f t="shared" si="50"/>
        <v>TungstenLLC Vostok</v>
      </c>
    </row>
    <row r="337" spans="1:28" s="227" customFormat="1" ht="318.75">
      <c r="A337" s="181"/>
      <c r="B337" s="182" t="s">
        <v>1128</v>
      </c>
      <c r="C337" s="186" t="s">
        <v>15127</v>
      </c>
      <c r="D337" s="230" t="s">
        <v>15127</v>
      </c>
      <c r="E337" s="182" t="s">
        <v>879</v>
      </c>
      <c r="F337" s="182" t="str">
        <f ca="1">IF(ISERROR($V337),"",OFFSET('Smelter Look-up'!$E$4,$V337-4,0))</f>
        <v>CID003614</v>
      </c>
      <c r="G337" s="182" t="str">
        <f ca="1">IF(C337=$X$4,IF(ISERROR($V337),"Enter smelter details","RMI"),IF(ISERROR($V337),"",OFFSET('Smelter Look-up'!$F$4,$V337-4,0)))</f>
        <v>RMI</v>
      </c>
      <c r="H337" s="183" t="s">
        <v>16667</v>
      </c>
      <c r="I337" s="184" t="s">
        <v>15152</v>
      </c>
      <c r="J337" s="184" t="s">
        <v>9959</v>
      </c>
      <c r="K337" s="224"/>
      <c r="L337" s="224"/>
      <c r="M337" s="224"/>
      <c r="N337" s="224"/>
      <c r="O337" s="224" t="s">
        <v>16668</v>
      </c>
      <c r="P337" s="185"/>
      <c r="Q337" s="225"/>
      <c r="R337" s="182" t="str">
        <f ca="1">IF(ISERROR($V337),"",OFFSET('Smelter Look-up'!$C$4,$V337-4,0)&amp;"")</f>
        <v>OOO “Technolom” 1</v>
      </c>
      <c r="S337" s="181" t="str">
        <f t="shared" ca="1" si="48"/>
        <v>RU</v>
      </c>
      <c r="T337" s="181" t="str">
        <f ca="1">IF(B337="","",IF(ISERROR(MATCH($J337,SorP!$B$1:$B$6279,0)),"",INDIRECT("'SorP'!$A$"&amp;MATCH($S337&amp;$J337,SorP!C:C,0))))</f>
        <v>RU-MOS</v>
      </c>
      <c r="U337" s="201"/>
      <c r="V337" s="226">
        <f>IF(C337="",NA(),IF(OR(C337="Smelter not listed",C337="Smelter not yet identified"),MATCH($B337&amp;$D337,'Smelter Look-up'!$J:$J,0),MATCH($B337&amp;$C337,'Smelter Look-up'!$J:$J,0)))</f>
        <v>624</v>
      </c>
      <c r="X337" s="227">
        <f t="shared" si="49"/>
        <v>0</v>
      </c>
      <c r="AB337" s="228" t="str">
        <f t="shared" si="50"/>
        <v>TungstenOOO “Technolom” 1</v>
      </c>
    </row>
    <row r="338" spans="1:28" s="227" customFormat="1" ht="318.75">
      <c r="A338" s="181"/>
      <c r="B338" s="182" t="s">
        <v>1128</v>
      </c>
      <c r="C338" s="186" t="s">
        <v>15129</v>
      </c>
      <c r="D338" s="230" t="s">
        <v>15129</v>
      </c>
      <c r="E338" s="182" t="s">
        <v>879</v>
      </c>
      <c r="F338" s="182" t="str">
        <f ca="1">IF(ISERROR($V338),"",OFFSET('Smelter Look-up'!$E$4,$V338-4,0))</f>
        <v>CID003612</v>
      </c>
      <c r="G338" s="182" t="str">
        <f ca="1">IF(C338=$X$4,IF(ISERROR($V338),"Enter smelter details","RMI"),IF(ISERROR($V338),"",OFFSET('Smelter Look-up'!$F$4,$V338-4,0)))</f>
        <v>RMI</v>
      </c>
      <c r="H338" s="183" t="s">
        <v>16669</v>
      </c>
      <c r="I338" s="184" t="s">
        <v>15152</v>
      </c>
      <c r="J338" s="184" t="s">
        <v>9959</v>
      </c>
      <c r="K338" s="224"/>
      <c r="L338" s="224"/>
      <c r="M338" s="224"/>
      <c r="N338" s="224"/>
      <c r="O338" s="224" t="s">
        <v>16668</v>
      </c>
      <c r="P338" s="185"/>
      <c r="Q338" s="225"/>
      <c r="R338" s="182" t="str">
        <f ca="1">IF(ISERROR($V338),"",OFFSET('Smelter Look-up'!$C$4,$V338-4,0)&amp;"")</f>
        <v>OOO “Technolom” 2</v>
      </c>
      <c r="S338" s="181" t="str">
        <f t="shared" ca="1" si="48"/>
        <v>RU</v>
      </c>
      <c r="T338" s="181" t="str">
        <f ca="1">IF(B338="","",IF(ISERROR(MATCH($J338,SorP!$B$1:$B$6279,0)),"",INDIRECT("'SorP'!$A$"&amp;MATCH($S338&amp;$J338,SorP!C:C,0))))</f>
        <v>RU-MOS</v>
      </c>
      <c r="U338" s="201"/>
      <c r="V338" s="226">
        <f>IF(C338="",NA(),IF(OR(C338="Smelter not listed",C338="Smelter not yet identified"),MATCH($B338&amp;$D338,'Smelter Look-up'!$J:$J,0),MATCH($B338&amp;$C338,'Smelter Look-up'!$J:$J,0)))</f>
        <v>625</v>
      </c>
      <c r="X338" s="227">
        <f t="shared" si="49"/>
        <v>0</v>
      </c>
      <c r="AB338" s="228" t="str">
        <f t="shared" si="50"/>
        <v>TungstenOOO “Technolom” 2</v>
      </c>
    </row>
    <row r="339" spans="1:28" s="227" customFormat="1" ht="409.5">
      <c r="A339" s="181"/>
      <c r="B339" s="182" t="s">
        <v>1128</v>
      </c>
      <c r="C339" s="186" t="s">
        <v>15554</v>
      </c>
      <c r="D339" s="230" t="s">
        <v>15554</v>
      </c>
      <c r="E339" s="182" t="s">
        <v>1096</v>
      </c>
      <c r="F339" s="182" t="str">
        <f ca="1">IF(ISERROR($V339),"",OFFSET('Smelter Look-up'!$E$4,$V339-4,0))</f>
        <v>CID003609</v>
      </c>
      <c r="G339" s="182" t="str">
        <f ca="1">IF(C339=$X$4,IF(ISERROR($V339),"Enter smelter details","RMI"),IF(ISERROR($V339),"",OFFSET('Smelter Look-up'!$F$4,$V339-4,0)))</f>
        <v>RMI</v>
      </c>
      <c r="H339" s="183" t="s">
        <v>16670</v>
      </c>
      <c r="I339" s="184" t="s">
        <v>13834</v>
      </c>
      <c r="J339" s="184" t="s">
        <v>13618</v>
      </c>
      <c r="K339" s="224"/>
      <c r="L339" s="224"/>
      <c r="M339" s="224"/>
      <c r="N339" s="224" t="s">
        <v>16312</v>
      </c>
      <c r="O339" s="224" t="s">
        <v>16671</v>
      </c>
      <c r="P339" s="185"/>
      <c r="Q339" s="225" t="s">
        <v>15808</v>
      </c>
      <c r="R339" s="182" t="str">
        <f ca="1">IF(ISERROR($V339),"",OFFSET('Smelter Look-up'!$C$4,$V339-4,0)&amp;"")</f>
        <v>Fujian Xinlu Tungsten Co., Ltd.</v>
      </c>
      <c r="S339" s="181" t="str">
        <f t="shared" ca="1" si="48"/>
        <v>CN</v>
      </c>
      <c r="T339" s="181" t="str">
        <f ca="1">IF(B339="","",IF(ISERROR(MATCH($J339,SorP!$B$1:$B$6279,0)),"",INDIRECT("'SorP'!$A$"&amp;MATCH($S339&amp;$J339,SorP!C:C,0))))</f>
        <v>CN-FJ</v>
      </c>
      <c r="U339" s="201"/>
      <c r="V339" s="226">
        <f>IF(C339="",NA(),IF(OR(C339="Smelter not listed",C339="Smelter not yet identified"),MATCH($B339&amp;$D339,'Smelter Look-up'!$J:$J,0),MATCH($B339&amp;$C339,'Smelter Look-up'!$J:$J,0)))</f>
        <v>579</v>
      </c>
      <c r="X339" s="227">
        <f t="shared" si="49"/>
        <v>0</v>
      </c>
      <c r="AB339" s="228" t="str">
        <f t="shared" si="50"/>
        <v>TungstenFujian Xinlu Tungsten Co., Ltd.</v>
      </c>
    </row>
    <row r="340" spans="1:28" s="227" customFormat="1" ht="382.5">
      <c r="A340" s="181"/>
      <c r="B340" s="182" t="s">
        <v>1128</v>
      </c>
      <c r="C340" s="186" t="s">
        <v>15121</v>
      </c>
      <c r="D340" s="230" t="s">
        <v>15121</v>
      </c>
      <c r="E340" s="182" t="s">
        <v>879</v>
      </c>
      <c r="F340" s="182" t="str">
        <f ca="1">IF(ISERROR($V340),"",OFFSET('Smelter Look-up'!$E$4,$V340-4,0))</f>
        <v>CID003553</v>
      </c>
      <c r="G340" s="182" t="str">
        <f ca="1">IF(C340=$X$4,IF(ISERROR($V340),"Enter smelter details","RMI"),IF(ISERROR($V340),"",OFFSET('Smelter Look-up'!$F$4,$V340-4,0)))</f>
        <v>RMI</v>
      </c>
      <c r="H340" s="183" t="s">
        <v>16672</v>
      </c>
      <c r="I340" s="184" t="s">
        <v>15151</v>
      </c>
      <c r="J340" s="184" t="s">
        <v>9892</v>
      </c>
      <c r="K340" s="224"/>
      <c r="L340" s="224"/>
      <c r="M340" s="224"/>
      <c r="N340" s="224"/>
      <c r="O340" s="224" t="s">
        <v>16673</v>
      </c>
      <c r="P340" s="185"/>
      <c r="Q340" s="225"/>
      <c r="R340" s="182" t="str">
        <f ca="1">IF(ISERROR($V340),"",OFFSET('Smelter Look-up'!$C$4,$V340-4,0)&amp;"")</f>
        <v>Artek LLC</v>
      </c>
      <c r="S340" s="181" t="str">
        <f t="shared" ca="1" si="48"/>
        <v>RU</v>
      </c>
      <c r="T340" s="181" t="str">
        <f ca="1">IF(B340="","",IF(ISERROR(MATCH($J340,SorP!$B$1:$B$6279,0)),"",INDIRECT("'SorP'!$A$"&amp;MATCH($S340&amp;$J340,SorP!C:C,0))))</f>
        <v>RU-MOW</v>
      </c>
      <c r="U340" s="201"/>
      <c r="V340" s="226">
        <f>IF(C340="",NA(),IF(OR(C340="Smelter not listed",C340="Smelter not yet identified"),MATCH($B340&amp;$D340,'Smelter Look-up'!$J:$J,0),MATCH($B340&amp;$C340,'Smelter Look-up'!$J:$J,0)))</f>
        <v>564</v>
      </c>
      <c r="X340" s="227">
        <f t="shared" si="49"/>
        <v>0</v>
      </c>
      <c r="AB340" s="228" t="str">
        <f t="shared" si="50"/>
        <v>TungstenArtek LLC</v>
      </c>
    </row>
    <row r="341" spans="1:28" s="227" customFormat="1" ht="409.5">
      <c r="A341" s="181"/>
      <c r="B341" s="182" t="s">
        <v>1128</v>
      </c>
      <c r="C341" s="186" t="s">
        <v>13856</v>
      </c>
      <c r="D341" s="230" t="s">
        <v>13856</v>
      </c>
      <c r="E341" s="182" t="s">
        <v>1092</v>
      </c>
      <c r="F341" s="182" t="str">
        <f ca="1">IF(ISERROR($V341),"",OFFSET('Smelter Look-up'!$E$4,$V341-4,0))</f>
        <v>CID003468</v>
      </c>
      <c r="G341" s="182" t="str">
        <f ca="1">IF(C341=$X$4,IF(ISERROR($V341),"Enter smelter details","RMI"),IF(ISERROR($V341),"",OFFSET('Smelter Look-up'!$F$4,$V341-4,0)))</f>
        <v>RMI</v>
      </c>
      <c r="H341" s="183" t="s">
        <v>16674</v>
      </c>
      <c r="I341" s="184" t="s">
        <v>13881</v>
      </c>
      <c r="J341" s="184" t="s">
        <v>3461</v>
      </c>
      <c r="K341" s="224"/>
      <c r="L341" s="224"/>
      <c r="M341" s="224"/>
      <c r="N341" s="224" t="s">
        <v>16675</v>
      </c>
      <c r="O341" s="224" t="s">
        <v>16676</v>
      </c>
      <c r="P341" s="185"/>
      <c r="Q341" s="225" t="s">
        <v>15808</v>
      </c>
      <c r="R341" s="182" t="str">
        <f ca="1">IF(ISERROR($V341),"",OFFSET('Smelter Look-up'!$C$4,$V341-4,0)&amp;"")</f>
        <v>Cronimet Brasil Ltda</v>
      </c>
      <c r="S341" s="181" t="str">
        <f t="shared" ca="1" si="48"/>
        <v>BR</v>
      </c>
      <c r="T341" s="181" t="str">
        <f ca="1">IF(B341="","",IF(ISERROR(MATCH($J341,SorP!$B$1:$B$6279,0)),"",INDIRECT("'SorP'!$A$"&amp;MATCH($S341&amp;$J341,SorP!C:C,0))))</f>
        <v>BR-SC</v>
      </c>
      <c r="U341" s="201"/>
      <c r="V341" s="226">
        <f>IF(C341="",NA(),IF(OR(C341="Smelter not listed",C341="Smelter not yet identified"),MATCH($B341&amp;$D341,'Smelter Look-up'!$J:$J,0),MATCH($B341&amp;$C341,'Smelter Look-up'!$J:$J,0)))</f>
        <v>575</v>
      </c>
      <c r="X341" s="227">
        <f t="shared" si="49"/>
        <v>0</v>
      </c>
      <c r="AB341" s="228" t="str">
        <f t="shared" si="50"/>
        <v>TungstenCronimet Brasil Ltda</v>
      </c>
    </row>
    <row r="342" spans="1:28" s="227" customFormat="1" ht="409.5">
      <c r="A342" s="181"/>
      <c r="B342" s="182" t="s">
        <v>1128</v>
      </c>
      <c r="C342" s="186" t="s">
        <v>13854</v>
      </c>
      <c r="D342" s="230" t="s">
        <v>13854</v>
      </c>
      <c r="E342" s="182" t="s">
        <v>1092</v>
      </c>
      <c r="F342" s="182" t="str">
        <f ca="1">IF(ISERROR($V342),"",OFFSET('Smelter Look-up'!$E$4,$V342-4,0))</f>
        <v>CID003427</v>
      </c>
      <c r="G342" s="182" t="str">
        <f ca="1">IF(C342=$X$4,IF(ISERROR($V342),"Enter smelter details","RMI"),IF(ISERROR($V342),"",OFFSET('Smelter Look-up'!$F$4,$V342-4,0)))</f>
        <v>RMI</v>
      </c>
      <c r="H342" s="183" t="s">
        <v>16677</v>
      </c>
      <c r="I342" s="184" t="s">
        <v>2510</v>
      </c>
      <c r="J342" s="184" t="s">
        <v>1674</v>
      </c>
      <c r="K342" s="224"/>
      <c r="L342" s="224"/>
      <c r="M342" s="224"/>
      <c r="N342" s="224"/>
      <c r="O342" s="224" t="s">
        <v>16678</v>
      </c>
      <c r="P342" s="185"/>
      <c r="Q342" s="225"/>
      <c r="R342" s="182" t="str">
        <f ca="1">IF(ISERROR($V342),"",OFFSET('Smelter Look-up'!$C$4,$V342-4,0)&amp;"")</f>
        <v>Albasteel Industria e Comercio de Ligas Para Fundicao Ltd.</v>
      </c>
      <c r="S342" s="181" t="str">
        <f t="shared" ca="1" si="48"/>
        <v>BR</v>
      </c>
      <c r="T342" s="181" t="str">
        <f ca="1">IF(B342="","",IF(ISERROR(MATCH($J342,SorP!$B$1:$B$6279,0)),"",INDIRECT("'SorP'!$A$"&amp;MATCH($S342&amp;$J342,SorP!C:C,0))))</f>
        <v>BR-SP</v>
      </c>
      <c r="U342" s="201"/>
      <c r="V342" s="226">
        <f>IF(C342="",NA(),IF(OR(C342="Smelter not listed",C342="Smelter not yet identified"),MATCH($B342&amp;$D342,'Smelter Look-up'!$J:$J,0),MATCH($B342&amp;$C342,'Smelter Look-up'!$J:$J,0)))</f>
        <v>560</v>
      </c>
      <c r="X342" s="227">
        <f t="shared" si="49"/>
        <v>0</v>
      </c>
      <c r="AB342" s="228" t="str">
        <f t="shared" si="50"/>
        <v>TungstenAlbasteel Industria e Comercio de Ligas Para Fundicao Ltd.</v>
      </c>
    </row>
    <row r="343" spans="1:28" s="227" customFormat="1" ht="382.5">
      <c r="A343" s="181"/>
      <c r="B343" s="182" t="s">
        <v>1128</v>
      </c>
      <c r="C343" s="186" t="s">
        <v>15555</v>
      </c>
      <c r="D343" s="230" t="s">
        <v>15555</v>
      </c>
      <c r="E343" s="182" t="s">
        <v>1096</v>
      </c>
      <c r="F343" s="182" t="str">
        <f ca="1">IF(ISERROR($V343),"",OFFSET('Smelter Look-up'!$E$4,$V343-4,0))</f>
        <v>CID003417</v>
      </c>
      <c r="G343" s="182" t="str">
        <f ca="1">IF(C343=$X$4,IF(ISERROR($V343),"Enter smelter details","RMI"),IF(ISERROR($V343),"",OFFSET('Smelter Look-up'!$F$4,$V343-4,0)))</f>
        <v>RMI</v>
      </c>
      <c r="H343" s="183" t="s">
        <v>16679</v>
      </c>
      <c r="I343" s="184" t="s">
        <v>15138</v>
      </c>
      <c r="J343" s="184" t="s">
        <v>13624</v>
      </c>
      <c r="K343" s="224"/>
      <c r="L343" s="224"/>
      <c r="M343" s="224"/>
      <c r="N343" s="224" t="s">
        <v>16680</v>
      </c>
      <c r="O343" s="224" t="s">
        <v>16681</v>
      </c>
      <c r="P343" s="185"/>
      <c r="Q343" s="225" t="s">
        <v>15808</v>
      </c>
      <c r="R343" s="182" t="str">
        <f ca="1">IF(ISERROR($V343),"",OFFSET('Smelter Look-up'!$C$4,$V343-4,0)&amp;"")</f>
        <v>Hubei Green Tungsten Co., Ltd.</v>
      </c>
      <c r="S343" s="181" t="str">
        <f t="shared" ca="1" si="48"/>
        <v>CN</v>
      </c>
      <c r="T343" s="181" t="str">
        <f ca="1">IF(B343="","",IF(ISERROR(MATCH($J343,SorP!$B$1:$B$6279,0)),"",INDIRECT("'SorP'!$A$"&amp;MATCH($S343&amp;$J343,SorP!C:C,0))))</f>
        <v>CN-GD</v>
      </c>
      <c r="U343" s="201"/>
      <c r="V343" s="226">
        <f>IF(C343="",NA(),IF(OR(C343="Smelter not listed",C343="Smelter not yet identified"),MATCH($B343&amp;$D343,'Smelter Look-up'!$J:$J,0),MATCH($B343&amp;$C343,'Smelter Look-up'!$J:$J,0)))</f>
        <v>592</v>
      </c>
      <c r="X343" s="227">
        <f t="shared" si="49"/>
        <v>0</v>
      </c>
      <c r="AB343" s="228" t="str">
        <f t="shared" si="50"/>
        <v>TungstenHubei Green Tungsten Co., Ltd.</v>
      </c>
    </row>
    <row r="344" spans="1:28" s="227" customFormat="1" ht="409.5">
      <c r="A344" s="181"/>
      <c r="B344" s="182" t="s">
        <v>1128</v>
      </c>
      <c r="C344" s="186" t="s">
        <v>13858</v>
      </c>
      <c r="D344" s="230" t="s">
        <v>13858</v>
      </c>
      <c r="E344" s="182" t="s">
        <v>879</v>
      </c>
      <c r="F344" s="182" t="str">
        <f ca="1">IF(ISERROR($V344),"",OFFSET('Smelter Look-up'!$E$4,$V344-4,0))</f>
        <v>CID003416</v>
      </c>
      <c r="G344" s="182" t="str">
        <f ca="1">IF(C344=$X$4,IF(ISERROR($V344),"Enter smelter details","RMI"),IF(ISERROR($V344),"",OFFSET('Smelter Look-up'!$F$4,$V344-4,0)))</f>
        <v>RMI</v>
      </c>
      <c r="H344" s="183" t="s">
        <v>16682</v>
      </c>
      <c r="I344" s="184" t="s">
        <v>13882</v>
      </c>
      <c r="J344" s="184" t="s">
        <v>13883</v>
      </c>
      <c r="K344" s="224"/>
      <c r="L344" s="224"/>
      <c r="M344" s="224"/>
      <c r="N344" s="224"/>
      <c r="O344" s="224" t="s">
        <v>16683</v>
      </c>
      <c r="P344" s="185"/>
      <c r="Q344" s="225"/>
      <c r="R344" s="182" t="str">
        <f ca="1">IF(ISERROR($V344),"",OFFSET('Smelter Look-up'!$C$4,$V344-4,0)&amp;"")</f>
        <v>NPP Tyazhmetprom LLC</v>
      </c>
      <c r="S344" s="181" t="str">
        <f t="shared" ca="1" si="48"/>
        <v>RU</v>
      </c>
      <c r="T344" s="181" t="str">
        <f ca="1">IF(B344="","",IF(ISERROR(MATCH($J344,SorP!$B$1:$B$6279,0)),"",INDIRECT("'SorP'!$A$"&amp;MATCH($S344&amp;$J344,SorP!C:C,0))))</f>
        <v>RU-CHE</v>
      </c>
      <c r="U344" s="201"/>
      <c r="V344" s="226">
        <f>IF(C344="",NA(),IF(OR(C344="Smelter not listed",C344="Smelter not yet identified"),MATCH($B344&amp;$D344,'Smelter Look-up'!$J:$J,0),MATCH($B344&amp;$C344,'Smelter Look-up'!$J:$J,0)))</f>
        <v>622</v>
      </c>
      <c r="X344" s="227">
        <f t="shared" si="49"/>
        <v>0</v>
      </c>
      <c r="AB344" s="228" t="str">
        <f t="shared" si="50"/>
        <v>TungstenNPP Tyazhmetprom LLC</v>
      </c>
    </row>
    <row r="345" spans="1:28" s="227" customFormat="1" ht="409.5">
      <c r="A345" s="181"/>
      <c r="B345" s="182" t="s">
        <v>1128</v>
      </c>
      <c r="C345" s="186" t="s">
        <v>13817</v>
      </c>
      <c r="D345" s="230" t="s">
        <v>13817</v>
      </c>
      <c r="E345" s="182" t="s">
        <v>879</v>
      </c>
      <c r="F345" s="182" t="str">
        <f ca="1">IF(ISERROR($V345),"",OFFSET('Smelter Look-up'!$E$4,$V345-4,0))</f>
        <v>CID003408</v>
      </c>
      <c r="G345" s="182" t="str">
        <f ca="1">IF(C345=$X$4,IF(ISERROR($V345),"Enter smelter details","RMI"),IF(ISERROR($V345),"",OFFSET('Smelter Look-up'!$F$4,$V345-4,0)))</f>
        <v>RMI</v>
      </c>
      <c r="H345" s="183" t="s">
        <v>16684</v>
      </c>
      <c r="I345" s="184" t="s">
        <v>13830</v>
      </c>
      <c r="J345" s="184" t="s">
        <v>9943</v>
      </c>
      <c r="K345" s="224"/>
      <c r="L345" s="224"/>
      <c r="M345" s="224"/>
      <c r="N345" s="224" t="s">
        <v>16685</v>
      </c>
      <c r="O345" s="224" t="s">
        <v>16686</v>
      </c>
      <c r="P345" s="185"/>
      <c r="Q345" s="225"/>
      <c r="R345" s="182" t="str">
        <f ca="1">IF(ISERROR($V345),"",OFFSET('Smelter Look-up'!$C$4,$V345-4,0)&amp;"")</f>
        <v>JSC "Kirovgrad Hard Alloys Plant"</v>
      </c>
      <c r="S345" s="181" t="str">
        <f t="shared" ca="1" si="48"/>
        <v>RU</v>
      </c>
      <c r="T345" s="181" t="str">
        <f ca="1">IF(B345="","",IF(ISERROR(MATCH($J345,SorP!$B$1:$B$6279,0)),"",INDIRECT("'SorP'!$A$"&amp;MATCH($S345&amp;$J345,SorP!C:C,0))))</f>
        <v>RU-SVE</v>
      </c>
      <c r="U345" s="201"/>
      <c r="V345" s="226">
        <f>IF(C345="",NA(),IF(OR(C345="Smelter not listed",C345="Smelter not yet identified"),MATCH($B345&amp;$D345,'Smelter Look-up'!$J:$J,0),MATCH($B345&amp;$C345,'Smelter Look-up'!$J:$J,0)))</f>
        <v>610</v>
      </c>
      <c r="X345" s="227">
        <f t="shared" si="49"/>
        <v>0</v>
      </c>
      <c r="AB345" s="228" t="str">
        <f t="shared" si="50"/>
        <v>TungstenJSC "Kirovgrad Hard Alloys Plant"</v>
      </c>
    </row>
    <row r="346" spans="1:28" s="227" customFormat="1" ht="409.5">
      <c r="A346" s="181"/>
      <c r="B346" s="182" t="s">
        <v>1128</v>
      </c>
      <c r="C346" s="186" t="s">
        <v>13819</v>
      </c>
      <c r="D346" s="230" t="s">
        <v>13819</v>
      </c>
      <c r="E346" s="182" t="s">
        <v>2431</v>
      </c>
      <c r="F346" s="182" t="str">
        <f ca="1">IF(ISERROR($V346),"",OFFSET('Smelter Look-up'!$E$4,$V346-4,0))</f>
        <v>CID003407</v>
      </c>
      <c r="G346" s="182" t="str">
        <f ca="1">IF(C346=$X$4,IF(ISERROR($V346),"Enter smelter details","RMI"),IF(ISERROR($V346),"",OFFSET('Smelter Look-up'!$F$4,$V346-4,0)))</f>
        <v>RMI</v>
      </c>
      <c r="H346" s="183" t="s">
        <v>16687</v>
      </c>
      <c r="I346" s="184" t="s">
        <v>13831</v>
      </c>
      <c r="J346" s="184" t="s">
        <v>11484</v>
      </c>
      <c r="K346" s="224"/>
      <c r="L346" s="224"/>
      <c r="M346" s="224"/>
      <c r="N346" s="224" t="s">
        <v>16688</v>
      </c>
      <c r="O346" s="224" t="s">
        <v>16689</v>
      </c>
      <c r="P346" s="185"/>
      <c r="Q346" s="225" t="s">
        <v>15808</v>
      </c>
      <c r="R346" s="182" t="str">
        <f ca="1">IF(ISERROR($V346),"",OFFSET('Smelter Look-up'!$C$4,$V346-4,0)&amp;"")</f>
        <v>Lianyou Metals Co., Ltd.</v>
      </c>
      <c r="S346" s="181" t="str">
        <f t="shared" ca="1" si="48"/>
        <v>TW</v>
      </c>
      <c r="T346" s="181" t="str">
        <f ca="1">IF(B346="","",IF(ISERROR(MATCH($J346,SorP!$B$1:$B$6279,0)),"",INDIRECT("'SorP'!$A$"&amp;MATCH($S346&amp;$J346,SorP!C:C,0))))</f>
        <v>TW-PIF</v>
      </c>
      <c r="U346" s="201"/>
      <c r="V346" s="226">
        <f>IF(C346="",NA(),IF(OR(C346="Smelter not listed",C346="Smelter not yet identified"),MATCH($B346&amp;$D346,'Smelter Look-up'!$J:$J,0),MATCH($B346&amp;$C346,'Smelter Look-up'!$J:$J,0)))</f>
        <v>613</v>
      </c>
      <c r="X346" s="227">
        <f t="shared" si="49"/>
        <v>0</v>
      </c>
      <c r="AB346" s="228" t="str">
        <f t="shared" si="50"/>
        <v>TungstenLianyou Metals Co., Ltd.</v>
      </c>
    </row>
    <row r="347" spans="1:28" s="227" customFormat="1" ht="409.5">
      <c r="A347" s="181"/>
      <c r="B347" s="182" t="s">
        <v>1128</v>
      </c>
      <c r="C347" s="186" t="s">
        <v>2537</v>
      </c>
      <c r="D347" s="230" t="s">
        <v>2537</v>
      </c>
      <c r="E347" s="182" t="s">
        <v>879</v>
      </c>
      <c r="F347" s="182" t="str">
        <f ca="1">IF(ISERROR($V347),"",OFFSET('Smelter Look-up'!$E$4,$V347-4,0))</f>
        <v>CID002845</v>
      </c>
      <c r="G347" s="182" t="str">
        <f ca="1">IF(C347=$X$4,IF(ISERROR($V347),"Enter smelter details","RMI"),IF(ISERROR($V347),"",OFFSET('Smelter Look-up'!$F$4,$V347-4,0)))</f>
        <v>RMI</v>
      </c>
      <c r="H347" s="183" t="s">
        <v>16690</v>
      </c>
      <c r="I347" s="184" t="s">
        <v>2272</v>
      </c>
      <c r="J347" s="184" t="s">
        <v>9959</v>
      </c>
      <c r="K347" s="224"/>
      <c r="L347" s="224"/>
      <c r="M347" s="224"/>
      <c r="N347" s="224" t="s">
        <v>16691</v>
      </c>
      <c r="O347" s="224" t="s">
        <v>16692</v>
      </c>
      <c r="P347" s="185"/>
      <c r="Q347" s="225"/>
      <c r="R347" s="182" t="str">
        <f ca="1">IF(ISERROR($V347),"",OFFSET('Smelter Look-up'!$C$4,$V347-4,0)&amp;"")</f>
        <v>Moliren Ltd.</v>
      </c>
      <c r="S347" s="181" t="str">
        <f t="shared" ca="1" si="48"/>
        <v>RU</v>
      </c>
      <c r="T347" s="181" t="str">
        <f ca="1">IF(B347="","",IF(ISERROR(MATCH($J347,SorP!$B$1:$B$6279,0)),"",INDIRECT("'SorP'!$A$"&amp;MATCH($S347&amp;$J347,SorP!C:C,0))))</f>
        <v>RU-MOS</v>
      </c>
      <c r="U347" s="201"/>
      <c r="V347" s="226">
        <f>IF(C347="",NA(),IF(OR(C347="Smelter not listed",C347="Smelter not yet identified"),MATCH($B347&amp;$D347,'Smelter Look-up'!$J:$J,0),MATCH($B347&amp;$C347,'Smelter Look-up'!$J:$J,0)))</f>
        <v>618</v>
      </c>
      <c r="X347" s="227">
        <f t="shared" si="49"/>
        <v>0</v>
      </c>
      <c r="AB347" s="228" t="str">
        <f t="shared" si="50"/>
        <v>TungstenMoliren Ltd.</v>
      </c>
    </row>
    <row r="348" spans="1:28" s="227" customFormat="1" ht="409.5">
      <c r="A348" s="181"/>
      <c r="B348" s="182" t="s">
        <v>1128</v>
      </c>
      <c r="C348" s="186" t="s">
        <v>2266</v>
      </c>
      <c r="D348" s="230" t="s">
        <v>2266</v>
      </c>
      <c r="E348" s="182" t="s">
        <v>1092</v>
      </c>
      <c r="F348" s="182" t="str">
        <f ca="1">IF(ISERROR($V348),"",OFFSET('Smelter Look-up'!$E$4,$V348-4,0))</f>
        <v>CID002833</v>
      </c>
      <c r="G348" s="182" t="str">
        <f ca="1">IF(C348=$X$4,IF(ISERROR($V348),"Enter smelter details","RMI"),IF(ISERROR($V348),"",OFFSET('Smelter Look-up'!$F$4,$V348-4,0)))</f>
        <v>RMI</v>
      </c>
      <c r="H348" s="183" t="s">
        <v>16693</v>
      </c>
      <c r="I348" s="184" t="s">
        <v>2268</v>
      </c>
      <c r="J348" s="184" t="s">
        <v>1674</v>
      </c>
      <c r="K348" s="224"/>
      <c r="L348" s="224"/>
      <c r="M348" s="224"/>
      <c r="N348" s="224" t="s">
        <v>16694</v>
      </c>
      <c r="O348" s="224" t="s">
        <v>16695</v>
      </c>
      <c r="P348" s="185"/>
      <c r="Q348" s="225"/>
      <c r="R348" s="182" t="str">
        <f ca="1">IF(ISERROR($V348),"",OFFSET('Smelter Look-up'!$C$4,$V348-4,0)&amp;"")</f>
        <v>ACL Metais Eireli</v>
      </c>
      <c r="S348" s="181" t="str">
        <f t="shared" ca="1" si="48"/>
        <v>BR</v>
      </c>
      <c r="T348" s="181" t="str">
        <f ca="1">IF(B348="","",IF(ISERROR(MATCH($J348,SorP!$B$1:$B$6279,0)),"",INDIRECT("'SorP'!$A$"&amp;MATCH($S348&amp;$J348,SorP!C:C,0))))</f>
        <v>BR-SP</v>
      </c>
      <c r="U348" s="201"/>
      <c r="V348" s="226">
        <f>IF(C348="",NA(),IF(OR(C348="Smelter not listed",C348="Smelter not yet identified"),MATCH($B348&amp;$D348,'Smelter Look-up'!$J:$J,0),MATCH($B348&amp;$C348,'Smelter Look-up'!$J:$J,0)))</f>
        <v>559</v>
      </c>
      <c r="X348" s="227">
        <f t="shared" si="49"/>
        <v>0</v>
      </c>
      <c r="AB348" s="228" t="str">
        <f t="shared" si="50"/>
        <v>TungstenACL Metais Eireli</v>
      </c>
    </row>
    <row r="349" spans="1:28" s="227" customFormat="1" ht="409.5">
      <c r="A349" s="181"/>
      <c r="B349" s="182" t="s">
        <v>1128</v>
      </c>
      <c r="C349" s="186" t="s">
        <v>2343</v>
      </c>
      <c r="D349" s="230" t="s">
        <v>2343</v>
      </c>
      <c r="E349" s="182" t="s">
        <v>877</v>
      </c>
      <c r="F349" s="182" t="str">
        <f ca="1">IF(ISERROR($V349),"",OFFSET('Smelter Look-up'!$E$4,$V349-4,0))</f>
        <v>CID002827</v>
      </c>
      <c r="G349" s="182" t="str">
        <f ca="1">IF(C349=$X$4,IF(ISERROR($V349),"Enter smelter details","RMI"),IF(ISERROR($V349),"",OFFSET('Smelter Look-up'!$F$4,$V349-4,0)))</f>
        <v>RMI</v>
      </c>
      <c r="H349" s="183" t="s">
        <v>16696</v>
      </c>
      <c r="I349" s="184" t="s">
        <v>2274</v>
      </c>
      <c r="J349" s="184" t="s">
        <v>2275</v>
      </c>
      <c r="K349" s="224"/>
      <c r="L349" s="224"/>
      <c r="M349" s="224"/>
      <c r="N349" s="224" t="s">
        <v>16697</v>
      </c>
      <c r="O349" s="224" t="s">
        <v>16698</v>
      </c>
      <c r="P349" s="185"/>
      <c r="Q349" s="225" t="s">
        <v>15808</v>
      </c>
      <c r="R349" s="182" t="str">
        <f ca="1">IF(ISERROR($V349),"",OFFSET('Smelter Look-up'!$C$4,$V349-4,0)&amp;"")</f>
        <v>Philippine Chuangxin Industrial Co., Inc.</v>
      </c>
      <c r="S349" s="181" t="str">
        <f t="shared" ca="1" si="48"/>
        <v>PH</v>
      </c>
      <c r="T349" s="181" t="str">
        <f ca="1">IF(B349="","",IF(ISERROR(MATCH($J349,SorP!$B$1:$B$6279,0)),"",INDIRECT("'SorP'!$A$"&amp;MATCH($S349&amp;$J349,SorP!C:C,0))))</f>
        <v>PH-BUL</v>
      </c>
      <c r="U349" s="201"/>
      <c r="V349" s="226">
        <f>IF(C349="",NA(),IF(OR(C349="Smelter not listed",C349="Smelter not yet identified"),MATCH($B349&amp;$D349,'Smelter Look-up'!$J:$J,0),MATCH($B349&amp;$C349,'Smelter Look-up'!$J:$J,0)))</f>
        <v>626</v>
      </c>
      <c r="X349" s="227">
        <f t="shared" si="49"/>
        <v>0</v>
      </c>
      <c r="AB349" s="228" t="str">
        <f t="shared" si="50"/>
        <v>TungstenPhilippine Chuangxin Industrial Co., Inc.</v>
      </c>
    </row>
    <row r="350" spans="1:28" s="227" customFormat="1" ht="409.5">
      <c r="A350" s="181"/>
      <c r="B350" s="182" t="s">
        <v>1128</v>
      </c>
      <c r="C350" s="186" t="s">
        <v>2447</v>
      </c>
      <c r="D350" s="230" t="s">
        <v>2447</v>
      </c>
      <c r="E350" s="182" t="s">
        <v>879</v>
      </c>
      <c r="F350" s="182" t="str">
        <f ca="1">IF(ISERROR($V350),"",OFFSET('Smelter Look-up'!$E$4,$V350-4,0))</f>
        <v>CID002724</v>
      </c>
      <c r="G350" s="182" t="str">
        <f ca="1">IF(C350=$X$4,IF(ISERROR($V350),"Enter smelter details","RMI"),IF(ISERROR($V350),"",OFFSET('Smelter Look-up'!$F$4,$V350-4,0)))</f>
        <v>RMI</v>
      </c>
      <c r="H350" s="183" t="s">
        <v>16699</v>
      </c>
      <c r="I350" s="184" t="s">
        <v>2538</v>
      </c>
      <c r="J350" s="184" t="s">
        <v>9946</v>
      </c>
      <c r="K350" s="224"/>
      <c r="L350" s="224"/>
      <c r="M350" s="224"/>
      <c r="N350" s="224" t="s">
        <v>16700</v>
      </c>
      <c r="O350" s="224" t="s">
        <v>16701</v>
      </c>
      <c r="P350" s="185"/>
      <c r="Q350" s="225"/>
      <c r="R350" s="182" t="str">
        <f ca="1">IF(ISERROR($V350),"",OFFSET('Smelter Look-up'!$C$4,$V350-4,0)&amp;"")</f>
        <v>Unecha Refractory metals plant</v>
      </c>
      <c r="S350" s="181" t="str">
        <f t="shared" ca="1" si="48"/>
        <v>RU</v>
      </c>
      <c r="T350" s="181" t="str">
        <f ca="1">IF(B350="","",IF(ISERROR(MATCH($J350,SorP!$B$1:$B$6279,0)),"",INDIRECT("'SorP'!$A$"&amp;MATCH($S350&amp;$J350,SorP!C:C,0))))</f>
        <v>RU-BRY</v>
      </c>
      <c r="U350" s="201"/>
      <c r="V350" s="226">
        <f>IF(C350="",NA(),IF(OR(C350="Smelter not listed",C350="Smelter not yet identified"),MATCH($B350&amp;$D350,'Smelter Look-up'!$J:$J,0),MATCH($B350&amp;$C350,'Smelter Look-up'!$J:$J,0)))</f>
        <v>629</v>
      </c>
      <c r="X350" s="227">
        <f t="shared" si="49"/>
        <v>0</v>
      </c>
      <c r="AB350" s="228" t="str">
        <f t="shared" si="50"/>
        <v>TungstenUnecha Refractory metals plant</v>
      </c>
    </row>
    <row r="351" spans="1:28" s="227" customFormat="1" ht="409.5">
      <c r="A351" s="181"/>
      <c r="B351" s="182" t="s">
        <v>1128</v>
      </c>
      <c r="C351" s="186" t="s">
        <v>1843</v>
      </c>
      <c r="D351" s="230" t="s">
        <v>1843</v>
      </c>
      <c r="E351" s="182" t="s">
        <v>879</v>
      </c>
      <c r="F351" s="182" t="str">
        <f ca="1">IF(ISERROR($V351),"",OFFSET('Smelter Look-up'!$E$4,$V351-4,0))</f>
        <v>CID002649</v>
      </c>
      <c r="G351" s="182" t="str">
        <f ca="1">IF(C351=$X$4,IF(ISERROR($V351),"Enter smelter details","RMI"),IF(ISERROR($V351),"",OFFSET('Smelter Look-up'!$F$4,$V351-4,0)))</f>
        <v>RMI</v>
      </c>
      <c r="H351" s="183" t="s">
        <v>16702</v>
      </c>
      <c r="I351" s="184" t="s">
        <v>1845</v>
      </c>
      <c r="J351" s="184" t="s">
        <v>10026</v>
      </c>
      <c r="K351" s="224"/>
      <c r="L351" s="224"/>
      <c r="M351" s="224"/>
      <c r="N351" s="224" t="s">
        <v>16703</v>
      </c>
      <c r="O351" s="224" t="s">
        <v>16704</v>
      </c>
      <c r="P351" s="185"/>
      <c r="Q351" s="225"/>
      <c r="R351" s="182" t="str">
        <f ca="1">IF(ISERROR($V351),"",OFFSET('Smelter Look-up'!$C$4,$V351-4,0)&amp;"")</f>
        <v>Hydrometallurg, JSC</v>
      </c>
      <c r="S351" s="181" t="str">
        <f t="shared" ca="1" si="48"/>
        <v>RU</v>
      </c>
      <c r="T351" s="181" t="str">
        <f ca="1">IF(B351="","",IF(ISERROR(MATCH($J351,SorP!$B$1:$B$6279,0)),"",INDIRECT("'SorP'!$A$"&amp;MATCH($S351&amp;$J351,SorP!C:C,0))))</f>
        <v>RU-KB</v>
      </c>
      <c r="U351" s="201"/>
      <c r="V351" s="226">
        <f>IF(C351="",NA(),IF(OR(C351="Smelter not listed",C351="Smelter not yet identified"),MATCH($B351&amp;$D351,'Smelter Look-up'!$J:$J,0),MATCH($B351&amp;$C351,'Smelter Look-up'!$J:$J,0)))</f>
        <v>599</v>
      </c>
      <c r="X351" s="227">
        <f t="shared" si="49"/>
        <v>0</v>
      </c>
      <c r="AB351" s="228" t="str">
        <f t="shared" si="50"/>
        <v>TungstenHydrometallurg, JSC</v>
      </c>
    </row>
    <row r="352" spans="1:28" s="227" customFormat="1" ht="409.5">
      <c r="A352" s="181"/>
      <c r="B352" s="182" t="s">
        <v>1128</v>
      </c>
      <c r="C352" s="186" t="s">
        <v>15123</v>
      </c>
      <c r="D352" s="230" t="s">
        <v>15123</v>
      </c>
      <c r="E352" s="182" t="s">
        <v>1096</v>
      </c>
      <c r="F352" s="182" t="str">
        <f ca="1">IF(ISERROR($V352),"",OFFSET('Smelter Look-up'!$E$4,$V352-4,0))</f>
        <v>CID002641</v>
      </c>
      <c r="G352" s="182" t="str">
        <f ca="1">IF(C352=$X$4,IF(ISERROR($V352),"Enter smelter details","RMI"),IF(ISERROR($V352),"",OFFSET('Smelter Look-up'!$F$4,$V352-4,0)))</f>
        <v>RMI</v>
      </c>
      <c r="H352" s="183" t="s">
        <v>16705</v>
      </c>
      <c r="I352" s="184" t="s">
        <v>1615</v>
      </c>
      <c r="J352" s="184" t="s">
        <v>13621</v>
      </c>
      <c r="K352" s="224"/>
      <c r="L352" s="224"/>
      <c r="M352" s="224"/>
      <c r="N352" s="224" t="s">
        <v>16706</v>
      </c>
      <c r="O352" s="224" t="s">
        <v>16707</v>
      </c>
      <c r="P352" s="185"/>
      <c r="Q352" s="225" t="s">
        <v>15808</v>
      </c>
      <c r="R352" s="182" t="str">
        <f ca="1">IF(ISERROR($V352),"",OFFSET('Smelter Look-up'!$C$4,$V352-4,0)&amp;"")</f>
        <v>China Molybdenum Tungsten Co., Ltd.</v>
      </c>
      <c r="S352" s="181" t="str">
        <f t="shared" ca="1" si="48"/>
        <v>CN</v>
      </c>
      <c r="T352" s="181" t="str">
        <f ca="1">IF(B352="","",IF(ISERROR(MATCH($J352,SorP!$B$1:$B$6279,0)),"",INDIRECT("'SorP'!$A$"&amp;MATCH($S352&amp;$J352,SorP!C:C,0))))</f>
        <v>CN-HA</v>
      </c>
      <c r="U352" s="201"/>
      <c r="V352" s="226">
        <f>IF(C352="",NA(),IF(OR(C352="Smelter not listed",C352="Smelter not yet identified"),MATCH($B352&amp;$D352,'Smelter Look-up'!$J:$J,0),MATCH($B352&amp;$C352,'Smelter Look-up'!$J:$J,0)))</f>
        <v>571</v>
      </c>
      <c r="X352" s="227">
        <f t="shared" si="49"/>
        <v>0</v>
      </c>
      <c r="AB352" s="228" t="str">
        <f t="shared" si="50"/>
        <v>TungstenChina Molybdenum Tungsten Co., Ltd.</v>
      </c>
    </row>
    <row r="353" spans="1:28" s="227" customFormat="1" ht="409.5">
      <c r="A353" s="181"/>
      <c r="B353" s="182" t="s">
        <v>1128</v>
      </c>
      <c r="C353" s="186" t="s">
        <v>1840</v>
      </c>
      <c r="D353" s="230" t="s">
        <v>1840</v>
      </c>
      <c r="E353" s="182" t="s">
        <v>2432</v>
      </c>
      <c r="F353" s="182" t="str">
        <f ca="1">IF(ISERROR($V353),"",OFFSET('Smelter Look-up'!$E$4,$V353-4,0))</f>
        <v>CID002589</v>
      </c>
      <c r="G353" s="182" t="str">
        <f ca="1">IF(C353=$X$4,IF(ISERROR($V353),"Enter smelter details","RMI"),IF(ISERROR($V353),"",OFFSET('Smelter Look-up'!$F$4,$V353-4,0)))</f>
        <v>RMI</v>
      </c>
      <c r="H353" s="183" t="s">
        <v>16708</v>
      </c>
      <c r="I353" s="184" t="s">
        <v>1842</v>
      </c>
      <c r="J353" s="184" t="s">
        <v>1617</v>
      </c>
      <c r="K353" s="224"/>
      <c r="L353" s="224"/>
      <c r="M353" s="224"/>
      <c r="N353" s="224" t="s">
        <v>16709</v>
      </c>
      <c r="O353" s="224" t="s">
        <v>16710</v>
      </c>
      <c r="P353" s="185"/>
      <c r="Q353" s="225" t="s">
        <v>15808</v>
      </c>
      <c r="R353" s="182" t="str">
        <f ca="1">IF(ISERROR($V353),"",OFFSET('Smelter Look-up'!$C$4,$V353-4,0)&amp;"")</f>
        <v>Niagara Refining LLC</v>
      </c>
      <c r="S353" s="181" t="str">
        <f t="shared" ca="1" si="48"/>
        <v>US</v>
      </c>
      <c r="T353" s="181" t="str">
        <f ca="1">IF(B353="","",IF(ISERROR(MATCH($J353,SorP!$B$1:$B$6279,0)),"",INDIRECT("'SorP'!$A$"&amp;MATCH($S353&amp;$J353,SorP!C:C,0))))</f>
        <v>US-NY</v>
      </c>
      <c r="U353" s="201"/>
      <c r="V353" s="226">
        <f>IF(C353="",NA(),IF(OR(C353="Smelter not listed",C353="Smelter not yet identified"),MATCH($B353&amp;$D353,'Smelter Look-up'!$J:$J,0),MATCH($B353&amp;$C353,'Smelter Look-up'!$J:$J,0)))</f>
        <v>621</v>
      </c>
      <c r="X353" s="227">
        <f t="shared" si="49"/>
        <v>0</v>
      </c>
      <c r="AB353" s="228" t="str">
        <f t="shared" si="50"/>
        <v>TungstenNiagara Refining LLC</v>
      </c>
    </row>
    <row r="354" spans="1:28" s="227" customFormat="1" ht="409.5">
      <c r="A354" s="181"/>
      <c r="B354" s="182" t="s">
        <v>1128</v>
      </c>
      <c r="C354" s="186" t="s">
        <v>1423</v>
      </c>
      <c r="D354" s="230" t="s">
        <v>1423</v>
      </c>
      <c r="E354" s="182" t="s">
        <v>1096</v>
      </c>
      <c r="F354" s="182" t="str">
        <f ca="1">IF(ISERROR($V354),"",OFFSET('Smelter Look-up'!$E$4,$V354-4,0))</f>
        <v>CID002551</v>
      </c>
      <c r="G354" s="182" t="str">
        <f ca="1">IF(C354=$X$4,IF(ISERROR($V354),"Enter smelter details","RMI"),IF(ISERROR($V354),"",OFFSET('Smelter Look-up'!$F$4,$V354-4,0)))</f>
        <v>RMI</v>
      </c>
      <c r="H354" s="183" t="s">
        <v>16571</v>
      </c>
      <c r="I354" s="184" t="s">
        <v>1773</v>
      </c>
      <c r="J354" s="184" t="s">
        <v>13619</v>
      </c>
      <c r="K354" s="224"/>
      <c r="L354" s="224"/>
      <c r="M354" s="224"/>
      <c r="N354" s="224" t="s">
        <v>16711</v>
      </c>
      <c r="O354" s="224" t="s">
        <v>16712</v>
      </c>
      <c r="P354" s="185"/>
      <c r="Q354" s="225" t="s">
        <v>15808</v>
      </c>
      <c r="R354" s="182" t="str">
        <f ca="1">IF(ISERROR($V354),"",OFFSET('Smelter Look-up'!$C$4,$V354-4,0)&amp;"")</f>
        <v>Jiangwu H.C. Starck Tungsten Products Co., Ltd.</v>
      </c>
      <c r="S354" s="181" t="str">
        <f t="shared" ca="1" si="48"/>
        <v>CN</v>
      </c>
      <c r="T354" s="181" t="str">
        <f ca="1">IF(B354="","",IF(ISERROR(MATCH($J354,SorP!$B$1:$B$6279,0)),"",INDIRECT("'SorP'!$A$"&amp;MATCH($S354&amp;$J354,SorP!C:C,0))))</f>
        <v>CN-JX</v>
      </c>
      <c r="U354" s="201"/>
      <c r="V354" s="226">
        <f>IF(C354="",NA(),IF(OR(C354="Smelter not listed",C354="Smelter not yet identified"),MATCH($B354&amp;$D354,'Smelter Look-up'!$J:$J,0),MATCH($B354&amp;$C354,'Smelter Look-up'!$J:$J,0)))</f>
        <v>601</v>
      </c>
      <c r="X354" s="227">
        <f t="shared" si="49"/>
        <v>0</v>
      </c>
      <c r="AB354" s="228" t="str">
        <f t="shared" si="50"/>
        <v>TungstenJiangwu H.C. Starck Tungsten Products Co., Ltd.</v>
      </c>
    </row>
    <row r="355" spans="1:28" s="227" customFormat="1" ht="409.5">
      <c r="A355" s="181"/>
      <c r="B355" s="182" t="s">
        <v>1128</v>
      </c>
      <c r="C355" s="186" t="s">
        <v>15126</v>
      </c>
      <c r="D355" s="230" t="s">
        <v>15126</v>
      </c>
      <c r="E355" s="182" t="s">
        <v>888</v>
      </c>
      <c r="F355" s="182" t="str">
        <f ca="1">IF(ISERROR($V355),"",OFFSET('Smelter Look-up'!$E$4,$V355-4,0))</f>
        <v>CID002543</v>
      </c>
      <c r="G355" s="182" t="str">
        <f ca="1">IF(C355=$X$4,IF(ISERROR($V355),"Enter smelter details","RMI"),IF(ISERROR($V355),"",OFFSET('Smelter Look-up'!$F$4,$V355-4,0)))</f>
        <v>RMI</v>
      </c>
      <c r="H355" s="183" t="s">
        <v>16713</v>
      </c>
      <c r="I355" s="184" t="s">
        <v>1839</v>
      </c>
      <c r="J355" s="184" t="s">
        <v>12134</v>
      </c>
      <c r="K355" s="224"/>
      <c r="L355" s="224"/>
      <c r="M355" s="224"/>
      <c r="N355" s="224" t="s">
        <v>16714</v>
      </c>
      <c r="O355" s="224" t="s">
        <v>16715</v>
      </c>
      <c r="P355" s="185"/>
      <c r="Q355" s="225" t="s">
        <v>15808</v>
      </c>
      <c r="R355" s="182" t="str">
        <f ca="1">IF(ISERROR($V355),"",OFFSET('Smelter Look-up'!$C$4,$V355-4,0)&amp;"")</f>
        <v>Masan High-Tech Materials</v>
      </c>
      <c r="S355" s="181" t="str">
        <f t="shared" ca="1" si="48"/>
        <v>VN</v>
      </c>
      <c r="T355" s="181" t="str">
        <f ca="1">IF(B355="","",IF(ISERROR(MATCH($J355,SorP!$B$1:$B$6279,0)),"",INDIRECT("'SorP'!$A$"&amp;MATCH($S355&amp;$J355,SorP!C:C,0))))</f>
        <v>VN-69</v>
      </c>
      <c r="U355" s="201"/>
      <c r="V355" s="226">
        <f>IF(C355="",NA(),IF(OR(C355="Smelter not listed",C355="Smelter not yet identified"),MATCH($B355&amp;$D355,'Smelter Look-up'!$J:$J,0),MATCH($B355&amp;$C355,'Smelter Look-up'!$J:$J,0)))</f>
        <v>616</v>
      </c>
      <c r="X355" s="227">
        <f t="shared" si="49"/>
        <v>0</v>
      </c>
      <c r="AB355" s="228" t="str">
        <f t="shared" si="50"/>
        <v>TungstenMasan High-Tech Materials</v>
      </c>
    </row>
    <row r="356" spans="1:28" s="227" customFormat="1" ht="409.5">
      <c r="A356" s="181"/>
      <c r="B356" s="182" t="s">
        <v>1128</v>
      </c>
      <c r="C356" s="186" t="s">
        <v>15082</v>
      </c>
      <c r="D356" s="230" t="s">
        <v>15082</v>
      </c>
      <c r="E356" s="182" t="s">
        <v>1097</v>
      </c>
      <c r="F356" s="182" t="str">
        <f ca="1">IF(ISERROR($V356),"",OFFSET('Smelter Look-up'!$E$4,$V356-4,0))</f>
        <v>CID002542</v>
      </c>
      <c r="G356" s="182" t="str">
        <f ca="1">IF(C356=$X$4,IF(ISERROR($V356),"Enter smelter details","RMI"),IF(ISERROR($V356),"",OFFSET('Smelter Look-up'!$F$4,$V356-4,0)))</f>
        <v>RMI</v>
      </c>
      <c r="H356" s="183" t="s">
        <v>16327</v>
      </c>
      <c r="I356" s="184" t="s">
        <v>1750</v>
      </c>
      <c r="J356" s="184" t="s">
        <v>1543</v>
      </c>
      <c r="K356" s="224"/>
      <c r="L356" s="224"/>
      <c r="M356" s="224"/>
      <c r="N356" s="224" t="s">
        <v>16716</v>
      </c>
      <c r="O356" s="224" t="s">
        <v>16717</v>
      </c>
      <c r="P356" s="185"/>
      <c r="Q356" s="225" t="s">
        <v>15808</v>
      </c>
      <c r="R356" s="182" t="str">
        <f ca="1">IF(ISERROR($V356),"",OFFSET('Smelter Look-up'!$C$4,$V356-4,0)&amp;"")</f>
        <v>TANIOBIS Smelting GmbH &amp; Co. KG</v>
      </c>
      <c r="S356" s="181" t="str">
        <f t="shared" ca="1" si="48"/>
        <v>DE</v>
      </c>
      <c r="T356" s="181" t="str">
        <f ca="1">IF(B356="","",IF(ISERROR(MATCH($J356,SorP!$B$1:$B$6279,0)),"",INDIRECT("'SorP'!$A$"&amp;MATCH($S356&amp;$J356,SorP!C:C,0))))</f>
        <v>DE-BW</v>
      </c>
      <c r="U356" s="201"/>
      <c r="V356" s="226">
        <f>IF(C356="",NA(),IF(OR(C356="Smelter not listed",C356="Smelter not yet identified"),MATCH($B356&amp;$D356,'Smelter Look-up'!$J:$J,0),MATCH($B356&amp;$C356,'Smelter Look-up'!$J:$J,0)))</f>
        <v>627</v>
      </c>
      <c r="X356" s="227">
        <f t="shared" si="49"/>
        <v>0</v>
      </c>
      <c r="AB356" s="228" t="str">
        <f t="shared" si="50"/>
        <v>TungstenTANIOBIS Smelting GmbH &amp; Co. KG</v>
      </c>
    </row>
    <row r="357" spans="1:28" s="227" customFormat="1" ht="409.5">
      <c r="A357" s="181"/>
      <c r="B357" s="182" t="s">
        <v>1128</v>
      </c>
      <c r="C357" s="186" t="s">
        <v>2536</v>
      </c>
      <c r="D357" s="230" t="s">
        <v>2536</v>
      </c>
      <c r="E357" s="182" t="s">
        <v>1097</v>
      </c>
      <c r="F357" s="182" t="str">
        <f ca="1">IF(ISERROR($V357),"",OFFSET('Smelter Look-up'!$E$4,$V357-4,0))</f>
        <v>CID002541</v>
      </c>
      <c r="G357" s="182" t="str">
        <f ca="1">IF(C357=$X$4,IF(ISERROR($V357),"Enter smelter details","RMI"),IF(ISERROR($V357),"",OFFSET('Smelter Look-up'!$F$4,$V357-4,0)))</f>
        <v>RMI</v>
      </c>
      <c r="H357" s="183" t="s">
        <v>16336</v>
      </c>
      <c r="I357" s="184" t="s">
        <v>1749</v>
      </c>
      <c r="J357" s="184" t="s">
        <v>4246</v>
      </c>
      <c r="K357" s="224"/>
      <c r="L357" s="224"/>
      <c r="M357" s="224"/>
      <c r="N357" s="224" t="s">
        <v>16718</v>
      </c>
      <c r="O357" s="224" t="s">
        <v>16719</v>
      </c>
      <c r="P357" s="185"/>
      <c r="Q357" s="225" t="s">
        <v>15808</v>
      </c>
      <c r="R357" s="182" t="str">
        <f ca="1">IF(ISERROR($V357),"",OFFSET('Smelter Look-up'!$C$4,$V357-4,0)&amp;"")</f>
        <v>H.C. Starck Tungsten GmbH</v>
      </c>
      <c r="S357" s="181" t="str">
        <f t="shared" ca="1" si="48"/>
        <v>DE</v>
      </c>
      <c r="T357" s="181" t="str">
        <f ca="1">IF(B357="","",IF(ISERROR(MATCH($J357,SorP!$B$1:$B$6279,0)),"",INDIRECT("'SorP'!$A$"&amp;MATCH($S357&amp;$J357,SorP!C:C,0))))</f>
        <v>DE-NI</v>
      </c>
      <c r="U357" s="201"/>
      <c r="V357" s="226">
        <f>IF(C357="",NA(),IF(OR(C357="Smelter not listed",C357="Smelter not yet identified"),MATCH($B357&amp;$D357,'Smelter Look-up'!$J:$J,0),MATCH($B357&amp;$C357,'Smelter Look-up'!$J:$J,0)))</f>
        <v>589</v>
      </c>
      <c r="X357" s="227">
        <f t="shared" si="49"/>
        <v>0</v>
      </c>
      <c r="AB357" s="228" t="str">
        <f t="shared" si="50"/>
        <v>TungstenH.C. Starck Tungsten GmbH</v>
      </c>
    </row>
    <row r="358" spans="1:28" s="227" customFormat="1" ht="409.5">
      <c r="A358" s="181"/>
      <c r="B358" s="182" t="s">
        <v>1128</v>
      </c>
      <c r="C358" s="186" t="s">
        <v>15551</v>
      </c>
      <c r="D358" s="230" t="s">
        <v>15551</v>
      </c>
      <c r="E358" s="182" t="s">
        <v>1096</v>
      </c>
      <c r="F358" s="182" t="str">
        <f ca="1">IF(ISERROR($V358),"",OFFSET('Smelter Look-up'!$E$4,$V358-4,0))</f>
        <v>CID002513</v>
      </c>
      <c r="G358" s="182" t="str">
        <f ca="1">IF(C358=$X$4,IF(ISERROR($V358),"Enter smelter details","RMI"),IF(ISERROR($V358),"",OFFSET('Smelter Look-up'!$F$4,$V358-4,0)))</f>
        <v>RMI</v>
      </c>
      <c r="H358" s="183" t="s">
        <v>16616</v>
      </c>
      <c r="I358" s="184" t="s">
        <v>1774</v>
      </c>
      <c r="J358" s="184" t="s">
        <v>13623</v>
      </c>
      <c r="K358" s="224"/>
      <c r="L358" s="224"/>
      <c r="M358" s="224"/>
      <c r="N358" s="224" t="s">
        <v>16720</v>
      </c>
      <c r="O358" s="224" t="s">
        <v>16721</v>
      </c>
      <c r="P358" s="185"/>
      <c r="Q358" s="225" t="s">
        <v>15808</v>
      </c>
      <c r="R358" s="182" t="str">
        <f ca="1">IF(ISERROR($V358),"",OFFSET('Smelter Look-up'!$C$4,$V358-4,0)&amp;"")</f>
        <v>Hunan Shizhuyuan Nonferrous Metals Co., Ltd. Chenzhou Tungsten Products Branch</v>
      </c>
      <c r="S358" s="181" t="str">
        <f t="shared" ref="S358:S388" ca="1" si="51">IF(B358="","",IF(ISERROR(MATCH($E358,CL,0)),"Unknown",INDIRECT("'C'!$A$"&amp;MATCH($E358,CL,0)+1)))</f>
        <v>CN</v>
      </c>
      <c r="T358" s="181" t="str">
        <f ca="1">IF(B358="","",IF(ISERROR(MATCH($J358,SorP!$B$1:$B$6279,0)),"",INDIRECT("'SorP'!$A$"&amp;MATCH($S358&amp;$J358,SorP!C:C,0))))</f>
        <v>CN-HN</v>
      </c>
      <c r="U358" s="201"/>
      <c r="V358" s="226">
        <f>IF(C358="",NA(),IF(OR(C358="Smelter not listed",C358="Smelter not yet identified"),MATCH($B358&amp;$D358,'Smelter Look-up'!$J:$J,0),MATCH($B358&amp;$C358,'Smelter Look-up'!$J:$J,0)))</f>
        <v>598</v>
      </c>
      <c r="X358" s="227">
        <f t="shared" ref="X358:X388" si="52">IF(AND(C358="Smelter not listed",OR(LEN(D358)=0,LEN(E358)=0)),1,0)</f>
        <v>0</v>
      </c>
      <c r="AB358" s="228" t="str">
        <f t="shared" ref="AB358:AB388" si="53">B358&amp;C358</f>
        <v>TungstenHunan Shizhuyuan Nonferrous Metals Co., Ltd. Chenzhou Tungsten Products Branch</v>
      </c>
    </row>
    <row r="359" spans="1:28" s="227" customFormat="1" ht="409.5">
      <c r="A359" s="181"/>
      <c r="B359" s="182" t="s">
        <v>1128</v>
      </c>
      <c r="C359" s="186" t="s">
        <v>13855</v>
      </c>
      <c r="D359" s="230" t="s">
        <v>13855</v>
      </c>
      <c r="E359" s="182" t="s">
        <v>888</v>
      </c>
      <c r="F359" s="182" t="str">
        <f ca="1">IF(ISERROR($V359),"",OFFSET('Smelter Look-up'!$E$4,$V359-4,0))</f>
        <v>CID002502</v>
      </c>
      <c r="G359" s="182" t="str">
        <f ca="1">IF(C359=$X$4,IF(ISERROR($V359),"Enter smelter details","RMI"),IF(ISERROR($V359),"",OFFSET('Smelter Look-up'!$F$4,$V359-4,0)))</f>
        <v>RMI</v>
      </c>
      <c r="H359" s="183" t="s">
        <v>16722</v>
      </c>
      <c r="I359" s="184" t="s">
        <v>13880</v>
      </c>
      <c r="J359" s="184" t="s">
        <v>1838</v>
      </c>
      <c r="K359" s="224"/>
      <c r="L359" s="224"/>
      <c r="M359" s="224"/>
      <c r="N359" s="224" t="s">
        <v>16723</v>
      </c>
      <c r="O359" s="224" t="s">
        <v>16724</v>
      </c>
      <c r="P359" s="185"/>
      <c r="Q359" s="225" t="s">
        <v>15808</v>
      </c>
      <c r="R359" s="182" t="str">
        <f ca="1">IF(ISERROR($V359),"",OFFSET('Smelter Look-up'!$C$4,$V359-4,0)&amp;"")</f>
        <v>Asia Tungsten Products Vietnam Ltd.</v>
      </c>
      <c r="S359" s="181" t="str">
        <f t="shared" ca="1" si="51"/>
        <v>VN</v>
      </c>
      <c r="T359" s="181" t="str">
        <f ca="1">IF(B359="","",IF(ISERROR(MATCH($J359,SorP!$B$1:$B$6279,0)),"",INDIRECT("'SorP'!$A$"&amp;MATCH($S359&amp;$J359,SorP!C:C,0))))</f>
        <v>VN-HP</v>
      </c>
      <c r="U359" s="201"/>
      <c r="V359" s="226">
        <f>IF(C359="",NA(),IF(OR(C359="Smelter not listed",C359="Smelter not yet identified"),MATCH($B359&amp;$D359,'Smelter Look-up'!$J:$J,0),MATCH($B359&amp;$C359,'Smelter Look-up'!$J:$J,0)))</f>
        <v>565</v>
      </c>
      <c r="X359" s="227">
        <f t="shared" si="52"/>
        <v>0</v>
      </c>
      <c r="AB359" s="228" t="str">
        <f t="shared" si="53"/>
        <v>TungstenAsia Tungsten Products Vietnam Ltd.</v>
      </c>
    </row>
    <row r="360" spans="1:28" s="227" customFormat="1" ht="409.5">
      <c r="A360" s="181"/>
      <c r="B360" s="182" t="s">
        <v>1128</v>
      </c>
      <c r="C360" s="186" t="s">
        <v>392</v>
      </c>
      <c r="D360" s="230" t="s">
        <v>392</v>
      </c>
      <c r="E360" s="182" t="s">
        <v>1096</v>
      </c>
      <c r="F360" s="182" t="str">
        <f ca="1">IF(ISERROR($V360),"",OFFSET('Smelter Look-up'!$E$4,$V360-4,0))</f>
        <v>CID002494</v>
      </c>
      <c r="G360" s="182" t="str">
        <f ca="1">IF(C360=$X$4,IF(ISERROR($V360),"Enter smelter details","RMI"),IF(ISERROR($V360),"",OFFSET('Smelter Look-up'!$F$4,$V360-4,0)))</f>
        <v>RMI</v>
      </c>
      <c r="H360" s="183" t="s">
        <v>16571</v>
      </c>
      <c r="I360" s="184" t="s">
        <v>1773</v>
      </c>
      <c r="J360" s="184" t="s">
        <v>13619</v>
      </c>
      <c r="K360" s="224"/>
      <c r="L360" s="224"/>
      <c r="M360" s="224"/>
      <c r="N360" s="224" t="s">
        <v>16725</v>
      </c>
      <c r="O360" s="224" t="s">
        <v>16726</v>
      </c>
      <c r="P360" s="185"/>
      <c r="Q360" s="225" t="s">
        <v>15808</v>
      </c>
      <c r="R360" s="182" t="str">
        <f ca="1">IF(ISERROR($V360),"",OFFSET('Smelter Look-up'!$C$4,$V360-4,0)&amp;"")</f>
        <v>Ganzhou Seadragon W &amp; Mo Co., Ltd.</v>
      </c>
      <c r="S360" s="181" t="str">
        <f t="shared" ca="1" si="51"/>
        <v>CN</v>
      </c>
      <c r="T360" s="181" t="str">
        <f ca="1">IF(B360="","",IF(ISERROR(MATCH($J360,SorP!$B$1:$B$6279,0)),"",INDIRECT("'SorP'!$A$"&amp;MATCH($S360&amp;$J360,SorP!C:C,0))))</f>
        <v>CN-JX</v>
      </c>
      <c r="U360" s="201"/>
      <c r="V360" s="226">
        <f>IF(C360="",NA(),IF(OR(C360="Smelter not listed",C360="Smelter not yet identified"),MATCH($B360&amp;$D360,'Smelter Look-up'!$J:$J,0),MATCH($B360&amp;$C360,'Smelter Look-up'!$J:$J,0)))</f>
        <v>583</v>
      </c>
      <c r="X360" s="227">
        <f t="shared" si="52"/>
        <v>0</v>
      </c>
      <c r="AB360" s="228" t="str">
        <f t="shared" si="53"/>
        <v>TungstenGanzhou Seadragon W &amp; Mo Co., Ltd.</v>
      </c>
    </row>
    <row r="361" spans="1:28" s="227" customFormat="1" ht="409.5">
      <c r="A361" s="181"/>
      <c r="B361" s="182" t="s">
        <v>1128</v>
      </c>
      <c r="C361" s="186" t="s">
        <v>157</v>
      </c>
      <c r="D361" s="230" t="s">
        <v>157</v>
      </c>
      <c r="E361" s="182" t="s">
        <v>1096</v>
      </c>
      <c r="F361" s="182" t="str">
        <f ca="1">IF(ISERROR($V361),"",OFFSET('Smelter Look-up'!$E$4,$V361-4,0))</f>
        <v>CID002321</v>
      </c>
      <c r="G361" s="182" t="str">
        <f ca="1">IF(C361=$X$4,IF(ISERROR($V361),"Enter smelter details","RMI"),IF(ISERROR($V361),"",OFFSET('Smelter Look-up'!$F$4,$V361-4,0)))</f>
        <v>RMI</v>
      </c>
      <c r="H361" s="183" t="s">
        <v>16727</v>
      </c>
      <c r="I361" s="184" t="s">
        <v>1837</v>
      </c>
      <c r="J361" s="184" t="s">
        <v>13619</v>
      </c>
      <c r="K361" s="224"/>
      <c r="L361" s="224"/>
      <c r="M361" s="224"/>
      <c r="N361" s="224" t="s">
        <v>16728</v>
      </c>
      <c r="O361" s="224" t="s">
        <v>16729</v>
      </c>
      <c r="P361" s="185"/>
      <c r="Q361" s="225" t="s">
        <v>15808</v>
      </c>
      <c r="R361" s="182" t="str">
        <f ca="1">IF(ISERROR($V361),"",OFFSET('Smelter Look-up'!$C$4,$V361-4,0)&amp;"")</f>
        <v>Jiangxi Gan Bei Tungsten Co., Ltd.</v>
      </c>
      <c r="S361" s="181" t="str">
        <f t="shared" ca="1" si="51"/>
        <v>CN</v>
      </c>
      <c r="T361" s="181" t="str">
        <f ca="1">IF(B361="","",IF(ISERROR(MATCH($J361,SorP!$B$1:$B$6279,0)),"",INDIRECT("'SorP'!$A$"&amp;MATCH($S361&amp;$J361,SorP!C:C,0))))</f>
        <v>CN-JX</v>
      </c>
      <c r="U361" s="201"/>
      <c r="V361" s="226">
        <f>IF(C361="",NA(),IF(OR(C361="Smelter not listed",C361="Smelter not yet identified"),MATCH($B361&amp;$D361,'Smelter Look-up'!$J:$J,0),MATCH($B361&amp;$C361,'Smelter Look-up'!$J:$J,0)))</f>
        <v>602</v>
      </c>
      <c r="X361" s="227">
        <f t="shared" si="52"/>
        <v>0</v>
      </c>
      <c r="AB361" s="228" t="str">
        <f t="shared" si="53"/>
        <v>TungstenJiangxi Gan Bei Tungsten Co., Ltd.</v>
      </c>
    </row>
    <row r="362" spans="1:28" s="227" customFormat="1" ht="409.5">
      <c r="A362" s="181"/>
      <c r="B362" s="182" t="s">
        <v>1128</v>
      </c>
      <c r="C362" s="186" t="s">
        <v>156</v>
      </c>
      <c r="D362" s="230" t="s">
        <v>156</v>
      </c>
      <c r="E362" s="182" t="s">
        <v>1096</v>
      </c>
      <c r="F362" s="182" t="str">
        <f ca="1">IF(ISERROR($V362),"",OFFSET('Smelter Look-up'!$E$4,$V362-4,0))</f>
        <v>CID002320</v>
      </c>
      <c r="G362" s="182" t="str">
        <f ca="1">IF(C362=$X$4,IF(ISERROR($V362),"Enter smelter details","RMI"),IF(ISERROR($V362),"",OFFSET('Smelter Look-up'!$F$4,$V362-4,0)))</f>
        <v>RMI</v>
      </c>
      <c r="H362" s="183" t="s">
        <v>16730</v>
      </c>
      <c r="I362" s="184" t="s">
        <v>1832</v>
      </c>
      <c r="J362" s="184" t="s">
        <v>13618</v>
      </c>
      <c r="K362" s="224"/>
      <c r="L362" s="224"/>
      <c r="M362" s="224"/>
      <c r="N362" s="224" t="s">
        <v>16731</v>
      </c>
      <c r="O362" s="224" t="s">
        <v>16732</v>
      </c>
      <c r="P362" s="185"/>
      <c r="Q362" s="225" t="s">
        <v>15808</v>
      </c>
      <c r="R362" s="182" t="str">
        <f ca="1">IF(ISERROR($V362),"",OFFSET('Smelter Look-up'!$C$4,$V362-4,0)&amp;"")</f>
        <v>Xiamen Tungsten (H.C.) Co., Ltd.</v>
      </c>
      <c r="S362" s="181" t="str">
        <f t="shared" ca="1" si="51"/>
        <v>CN</v>
      </c>
      <c r="T362" s="181" t="str">
        <f ca="1">IF(B362="","",IF(ISERROR(MATCH($J362,SorP!$B$1:$B$6279,0)),"",INDIRECT("'SorP'!$A$"&amp;MATCH($S362&amp;$J362,SorP!C:C,0))))</f>
        <v>CN-FJ</v>
      </c>
      <c r="U362" s="201"/>
      <c r="V362" s="226">
        <f>IF(C362="",NA(),IF(OR(C362="Smelter not listed",C362="Smelter not yet identified"),MATCH($B362&amp;$D362,'Smelter Look-up'!$J:$J,0),MATCH($B362&amp;$C362,'Smelter Look-up'!$J:$J,0)))</f>
        <v>635</v>
      </c>
      <c r="X362" s="227">
        <f t="shared" si="52"/>
        <v>0</v>
      </c>
      <c r="AB362" s="228" t="str">
        <f t="shared" si="53"/>
        <v>TungstenXiamen Tungsten (H.C.) Co., Ltd.</v>
      </c>
    </row>
    <row r="363" spans="1:28" s="227" customFormat="1" ht="409.5">
      <c r="A363" s="181"/>
      <c r="B363" s="182" t="s">
        <v>1128</v>
      </c>
      <c r="C363" s="186" t="s">
        <v>155</v>
      </c>
      <c r="D363" s="230" t="s">
        <v>155</v>
      </c>
      <c r="E363" s="182" t="s">
        <v>1096</v>
      </c>
      <c r="F363" s="182" t="str">
        <f ca="1">IF(ISERROR($V363),"",OFFSET('Smelter Look-up'!$E$4,$V363-4,0))</f>
        <v>CID002319</v>
      </c>
      <c r="G363" s="182" t="str">
        <f ca="1">IF(C363=$X$4,IF(ISERROR($V363),"Enter smelter details","RMI"),IF(ISERROR($V363),"",OFFSET('Smelter Look-up'!$F$4,$V363-4,0)))</f>
        <v>RMI</v>
      </c>
      <c r="H363" s="183" t="s">
        <v>16733</v>
      </c>
      <c r="I363" s="184" t="s">
        <v>1835</v>
      </c>
      <c r="J363" s="184" t="s">
        <v>13628</v>
      </c>
      <c r="K363" s="224"/>
      <c r="L363" s="224"/>
      <c r="M363" s="224"/>
      <c r="N363" s="224" t="s">
        <v>16734</v>
      </c>
      <c r="O363" s="224" t="s">
        <v>16735</v>
      </c>
      <c r="P363" s="185"/>
      <c r="Q363" s="225" t="s">
        <v>15808</v>
      </c>
      <c r="R363" s="182" t="str">
        <f ca="1">IF(ISERROR($V363),"",OFFSET('Smelter Look-up'!$C$4,$V363-4,0)&amp;"")</f>
        <v>Malipo Haiyu Tungsten Co., Ltd.</v>
      </c>
      <c r="S363" s="181" t="str">
        <f t="shared" ca="1" si="51"/>
        <v>CN</v>
      </c>
      <c r="T363" s="181" t="str">
        <f ca="1">IF(B363="","",IF(ISERROR(MATCH($J363,SorP!$B$1:$B$6279,0)),"",INDIRECT("'SorP'!$A$"&amp;MATCH($S363&amp;$J363,SorP!C:C,0))))</f>
        <v>CN-YN</v>
      </c>
      <c r="U363" s="201"/>
      <c r="V363" s="226">
        <f>IF(C363="",NA(),IF(OR(C363="Smelter not listed",C363="Smelter not yet identified"),MATCH($B363&amp;$D363,'Smelter Look-up'!$J:$J,0),MATCH($B363&amp;$C363,'Smelter Look-up'!$J:$J,0)))</f>
        <v>615</v>
      </c>
      <c r="X363" s="227">
        <f t="shared" si="52"/>
        <v>0</v>
      </c>
      <c r="AB363" s="228" t="str">
        <f t="shared" si="53"/>
        <v>TungstenMalipo Haiyu Tungsten Co., Ltd.</v>
      </c>
    </row>
    <row r="364" spans="1:28" s="227" customFormat="1" ht="409.5">
      <c r="A364" s="181"/>
      <c r="B364" s="182" t="s">
        <v>1128</v>
      </c>
      <c r="C364" s="186" t="s">
        <v>154</v>
      </c>
      <c r="D364" s="230" t="s">
        <v>154</v>
      </c>
      <c r="E364" s="182" t="s">
        <v>1096</v>
      </c>
      <c r="F364" s="182" t="str">
        <f ca="1">IF(ISERROR($V364),"",OFFSET('Smelter Look-up'!$E$4,$V364-4,0))</f>
        <v>CID002318</v>
      </c>
      <c r="G364" s="182" t="str">
        <f ca="1">IF(C364=$X$4,IF(ISERROR($V364),"Enter smelter details","RMI"),IF(ISERROR($V364),"",OFFSET('Smelter Look-up'!$F$4,$V364-4,0)))</f>
        <v>RMI</v>
      </c>
      <c r="H364" s="183" t="s">
        <v>16736</v>
      </c>
      <c r="I364" s="184" t="s">
        <v>1834</v>
      </c>
      <c r="J364" s="184" t="s">
        <v>13619</v>
      </c>
      <c r="K364" s="224"/>
      <c r="L364" s="224"/>
      <c r="M364" s="224"/>
      <c r="N364" s="224" t="s">
        <v>16737</v>
      </c>
      <c r="O364" s="224" t="s">
        <v>16738</v>
      </c>
      <c r="P364" s="185"/>
      <c r="Q364" s="225" t="s">
        <v>15808</v>
      </c>
      <c r="R364" s="182" t="str">
        <f ca="1">IF(ISERROR($V364),"",OFFSET('Smelter Look-up'!$C$4,$V364-4,0)&amp;"")</f>
        <v>Jiangxi Tonggu Non-ferrous Metallurgical &amp; Chemical Co., Ltd.</v>
      </c>
      <c r="S364" s="181" t="str">
        <f t="shared" ca="1" si="51"/>
        <v>CN</v>
      </c>
      <c r="T364" s="181" t="str">
        <f ca="1">IF(B364="","",IF(ISERROR(MATCH($J364,SorP!$B$1:$B$6279,0)),"",INDIRECT("'SorP'!$A$"&amp;MATCH($S364&amp;$J364,SorP!C:C,0))))</f>
        <v>CN-JX</v>
      </c>
      <c r="U364" s="201"/>
      <c r="V364" s="226">
        <f>IF(C364="",NA(),IF(OR(C364="Smelter not listed",C364="Smelter not yet identified"),MATCH($B364&amp;$D364,'Smelter Look-up'!$J:$J,0),MATCH($B364&amp;$C364,'Smelter Look-up'!$J:$J,0)))</f>
        <v>604</v>
      </c>
      <c r="X364" s="227">
        <f t="shared" si="52"/>
        <v>0</v>
      </c>
      <c r="AB364" s="228" t="str">
        <f t="shared" si="53"/>
        <v>TungstenJiangxi Tonggu Non-ferrous Metallurgical &amp; Chemical Co., Ltd.</v>
      </c>
    </row>
    <row r="365" spans="1:28" s="227" customFormat="1" ht="409.5">
      <c r="A365" s="181"/>
      <c r="B365" s="182" t="s">
        <v>1128</v>
      </c>
      <c r="C365" s="186" t="s">
        <v>153</v>
      </c>
      <c r="D365" s="230" t="s">
        <v>153</v>
      </c>
      <c r="E365" s="182" t="s">
        <v>1096</v>
      </c>
      <c r="F365" s="182" t="str">
        <f ca="1">IF(ISERROR($V365),"",OFFSET('Smelter Look-up'!$E$4,$V365-4,0))</f>
        <v>CID002317</v>
      </c>
      <c r="G365" s="182" t="str">
        <f ca="1">IF(C365=$X$4,IF(ISERROR($V365),"Enter smelter details","RMI"),IF(ISERROR($V365),"",OFFSET('Smelter Look-up'!$F$4,$V365-4,0)))</f>
        <v>RMI</v>
      </c>
      <c r="H365" s="183" t="s">
        <v>16571</v>
      </c>
      <c r="I365" s="184" t="s">
        <v>1773</v>
      </c>
      <c r="J365" s="184" t="s">
        <v>13619</v>
      </c>
      <c r="K365" s="224"/>
      <c r="L365" s="224"/>
      <c r="M365" s="224"/>
      <c r="N365" s="224" t="s">
        <v>16739</v>
      </c>
      <c r="O365" s="224" t="s">
        <v>16740</v>
      </c>
      <c r="P365" s="185"/>
      <c r="Q365" s="225" t="s">
        <v>15808</v>
      </c>
      <c r="R365" s="182" t="str">
        <f ca="1">IF(ISERROR($V365),"",OFFSET('Smelter Look-up'!$C$4,$V365-4,0)&amp;"")</f>
        <v>Jiangxi Xinsheng Tungsten Industry Co., Ltd.</v>
      </c>
      <c r="S365" s="181" t="str">
        <f t="shared" ca="1" si="51"/>
        <v>CN</v>
      </c>
      <c r="T365" s="181" t="str">
        <f ca="1">IF(B365="","",IF(ISERROR(MATCH($J365,SorP!$B$1:$B$6279,0)),"",INDIRECT("'SorP'!$A$"&amp;MATCH($S365&amp;$J365,SorP!C:C,0))))</f>
        <v>CN-JX</v>
      </c>
      <c r="U365" s="201"/>
      <c r="V365" s="226">
        <f>IF(C365="",NA(),IF(OR(C365="Smelter not listed",C365="Smelter not yet identified"),MATCH($B365&amp;$D365,'Smelter Look-up'!$J:$J,0),MATCH($B365&amp;$C365,'Smelter Look-up'!$J:$J,0)))</f>
        <v>607</v>
      </c>
      <c r="X365" s="227">
        <f t="shared" si="52"/>
        <v>0</v>
      </c>
      <c r="AB365" s="228" t="str">
        <f t="shared" si="53"/>
        <v>TungstenJiangxi Xinsheng Tungsten Industry Co., Ltd.</v>
      </c>
    </row>
    <row r="366" spans="1:28" s="227" customFormat="1" ht="409.5">
      <c r="A366" s="181"/>
      <c r="B366" s="182" t="s">
        <v>1128</v>
      </c>
      <c r="C366" s="186" t="s">
        <v>152</v>
      </c>
      <c r="D366" s="230" t="s">
        <v>152</v>
      </c>
      <c r="E366" s="182" t="s">
        <v>1096</v>
      </c>
      <c r="F366" s="182" t="str">
        <f ca="1">IF(ISERROR($V366),"",OFFSET('Smelter Look-up'!$E$4,$V366-4,0))</f>
        <v>CID002316</v>
      </c>
      <c r="G366" s="182" t="str">
        <f ca="1">IF(C366=$X$4,IF(ISERROR($V366),"Enter smelter details","RMI"),IF(ISERROR($V366),"",OFFSET('Smelter Look-up'!$F$4,$V366-4,0)))</f>
        <v>RMI</v>
      </c>
      <c r="H366" s="183" t="s">
        <v>16571</v>
      </c>
      <c r="I366" s="184" t="s">
        <v>1773</v>
      </c>
      <c r="J366" s="184" t="s">
        <v>13619</v>
      </c>
      <c r="K366" s="224"/>
      <c r="L366" s="224"/>
      <c r="M366" s="224"/>
      <c r="N366" s="224" t="s">
        <v>16741</v>
      </c>
      <c r="O366" s="224" t="s">
        <v>16742</v>
      </c>
      <c r="P366" s="185"/>
      <c r="Q366" s="225" t="s">
        <v>15808</v>
      </c>
      <c r="R366" s="182" t="str">
        <f ca="1">IF(ISERROR($V366),"",OFFSET('Smelter Look-up'!$C$4,$V366-4,0)&amp;"")</f>
        <v>Jiangxi Yaosheng Tungsten Co., Ltd.</v>
      </c>
      <c r="S366" s="181" t="str">
        <f t="shared" ca="1" si="51"/>
        <v>CN</v>
      </c>
      <c r="T366" s="181" t="str">
        <f ca="1">IF(B366="","",IF(ISERROR(MATCH($J366,SorP!$B$1:$B$6279,0)),"",INDIRECT("'SorP'!$A$"&amp;MATCH($S366&amp;$J366,SorP!C:C,0))))</f>
        <v>CN-JX</v>
      </c>
      <c r="U366" s="201"/>
      <c r="V366" s="226">
        <f>IF(C366="",NA(),IF(OR(C366="Smelter not listed",C366="Smelter not yet identified"),MATCH($B366&amp;$D366,'Smelter Look-up'!$J:$J,0),MATCH($B366&amp;$C366,'Smelter Look-up'!$J:$J,0)))</f>
        <v>608</v>
      </c>
      <c r="X366" s="227">
        <f t="shared" si="52"/>
        <v>0</v>
      </c>
      <c r="AB366" s="228" t="str">
        <f t="shared" si="53"/>
        <v>TungstenJiangxi Yaosheng Tungsten Co., Ltd.</v>
      </c>
    </row>
    <row r="367" spans="1:28" s="227" customFormat="1" ht="409.5">
      <c r="A367" s="181"/>
      <c r="B367" s="182" t="s">
        <v>1128</v>
      </c>
      <c r="C367" s="186" t="s">
        <v>151</v>
      </c>
      <c r="D367" s="230" t="s">
        <v>151</v>
      </c>
      <c r="E367" s="182" t="s">
        <v>1096</v>
      </c>
      <c r="F367" s="182" t="str">
        <f ca="1">IF(ISERROR($V367),"",OFFSET('Smelter Look-up'!$E$4,$V367-4,0))</f>
        <v>CID002315</v>
      </c>
      <c r="G367" s="182" t="str">
        <f ca="1">IF(C367=$X$4,IF(ISERROR($V367),"Enter smelter details","RMI"),IF(ISERROR($V367),"",OFFSET('Smelter Look-up'!$F$4,$V367-4,0)))</f>
        <v>RMI</v>
      </c>
      <c r="H367" s="183" t="s">
        <v>16571</v>
      </c>
      <c r="I367" s="184" t="s">
        <v>1773</v>
      </c>
      <c r="J367" s="184" t="s">
        <v>13619</v>
      </c>
      <c r="K367" s="224"/>
      <c r="L367" s="224"/>
      <c r="M367" s="224"/>
      <c r="N367" s="224" t="s">
        <v>16743</v>
      </c>
      <c r="O367" s="224" t="s">
        <v>16744</v>
      </c>
      <c r="P367" s="185"/>
      <c r="Q367" s="225" t="s">
        <v>15808</v>
      </c>
      <c r="R367" s="182" t="str">
        <f ca="1">IF(ISERROR($V367),"",OFFSET('Smelter Look-up'!$C$4,$V367-4,0)&amp;"")</f>
        <v>Ganzhou Jiangwu Ferrotungsten Co., Ltd.</v>
      </c>
      <c r="S367" s="181" t="str">
        <f t="shared" ca="1" si="51"/>
        <v>CN</v>
      </c>
      <c r="T367" s="181" t="str">
        <f ca="1">IF(B367="","",IF(ISERROR(MATCH($J367,SorP!$B$1:$B$6279,0)),"",INDIRECT("'SorP'!$A$"&amp;MATCH($S367&amp;$J367,SorP!C:C,0))))</f>
        <v>CN-JX</v>
      </c>
      <c r="U367" s="201"/>
      <c r="V367" s="226">
        <f>IF(C367="",NA(),IF(OR(C367="Smelter not listed",C367="Smelter not yet identified"),MATCH($B367&amp;$D367,'Smelter Look-up'!$J:$J,0),MATCH($B367&amp;$C367,'Smelter Look-up'!$J:$J,0)))</f>
        <v>582</v>
      </c>
      <c r="X367" s="227">
        <f t="shared" si="52"/>
        <v>0</v>
      </c>
      <c r="AB367" s="228" t="str">
        <f t="shared" si="53"/>
        <v>TungstenGanzhou Jiangwu Ferrotungsten Co., Ltd.</v>
      </c>
    </row>
    <row r="368" spans="1:28" s="227" customFormat="1" ht="409.5">
      <c r="A368" s="181"/>
      <c r="B368" s="182" t="s">
        <v>1128</v>
      </c>
      <c r="C368" s="186" t="s">
        <v>812</v>
      </c>
      <c r="D368" s="230" t="s">
        <v>812</v>
      </c>
      <c r="E368" s="182" t="s">
        <v>1096</v>
      </c>
      <c r="F368" s="182" t="str">
        <f ca="1">IF(ISERROR($V368),"",OFFSET('Smelter Look-up'!$E$4,$V368-4,0))</f>
        <v>CID002313</v>
      </c>
      <c r="G368" s="182" t="str">
        <f ca="1">IF(C368=$X$4,IF(ISERROR($V368),"Enter smelter details","RMI"),IF(ISERROR($V368),"",OFFSET('Smelter Look-up'!$F$4,$V368-4,0)))</f>
        <v>RMI</v>
      </c>
      <c r="H368" s="183" t="s">
        <v>16745</v>
      </c>
      <c r="I368" s="184" t="s">
        <v>1833</v>
      </c>
      <c r="J368" s="184" t="s">
        <v>13619</v>
      </c>
      <c r="K368" s="224"/>
      <c r="L368" s="224"/>
      <c r="M368" s="224"/>
      <c r="N368" s="224" t="s">
        <v>15831</v>
      </c>
      <c r="O368" s="224" t="s">
        <v>16746</v>
      </c>
      <c r="P368" s="185"/>
      <c r="Q368" s="225"/>
      <c r="R368" s="182" t="str">
        <f ca="1">IF(ISERROR($V368),"",OFFSET('Smelter Look-up'!$C$4,$V368-4,0)&amp;"")</f>
        <v>Jiangxi Minmetals Gao'an Non-ferrous Metals Co., Ltd.</v>
      </c>
      <c r="S368" s="181" t="str">
        <f t="shared" ca="1" si="51"/>
        <v>CN</v>
      </c>
      <c r="T368" s="181" t="str">
        <f ca="1">IF(B368="","",IF(ISERROR(MATCH($J368,SorP!$B$1:$B$6279,0)),"",INDIRECT("'SorP'!$A$"&amp;MATCH($S368&amp;$J368,SorP!C:C,0))))</f>
        <v>CN-JX</v>
      </c>
      <c r="U368" s="201"/>
      <c r="V368" s="226">
        <f>IF(C368="",NA(),IF(OR(C368="Smelter not listed",C368="Smelter not yet identified"),MATCH($B368&amp;$D368,'Smelter Look-up'!$J:$J,0),MATCH($B368&amp;$C368,'Smelter Look-up'!$J:$J,0)))</f>
        <v>603</v>
      </c>
      <c r="X368" s="227">
        <f t="shared" si="52"/>
        <v>0</v>
      </c>
      <c r="AB368" s="228" t="str">
        <f t="shared" si="53"/>
        <v>TungstenJiangxi Minmetals Gao'an Non-ferrous Metals Co., Ltd.</v>
      </c>
    </row>
    <row r="369" spans="1:28" s="227" customFormat="1" ht="409.5">
      <c r="A369" s="181"/>
      <c r="B369" s="182" t="s">
        <v>1128</v>
      </c>
      <c r="C369" s="186" t="s">
        <v>1378</v>
      </c>
      <c r="D369" s="230" t="s">
        <v>1378</v>
      </c>
      <c r="E369" s="182" t="s">
        <v>1096</v>
      </c>
      <c r="F369" s="182" t="str">
        <f ca="1">IF(ISERROR($V369),"",OFFSET('Smelter Look-up'!$E$4,$V369-4,0))</f>
        <v>CID002082</v>
      </c>
      <c r="G369" s="182" t="str">
        <f ca="1">IF(C369=$X$4,IF(ISERROR($V369),"Enter smelter details","RMI"),IF(ISERROR($V369),"",OFFSET('Smelter Look-up'!$F$4,$V369-4,0)))</f>
        <v>RMI</v>
      </c>
      <c r="H369" s="183" t="s">
        <v>16730</v>
      </c>
      <c r="I369" s="184" t="s">
        <v>1832</v>
      </c>
      <c r="J369" s="184" t="s">
        <v>13618</v>
      </c>
      <c r="K369" s="224"/>
      <c r="L369" s="224"/>
      <c r="M369" s="224"/>
      <c r="N369" s="224" t="s">
        <v>16747</v>
      </c>
      <c r="O369" s="224" t="s">
        <v>16748</v>
      </c>
      <c r="P369" s="185"/>
      <c r="Q369" s="225" t="s">
        <v>15808</v>
      </c>
      <c r="R369" s="182" t="str">
        <f ca="1">IF(ISERROR($V369),"",OFFSET('Smelter Look-up'!$C$4,$V369-4,0)&amp;"")</f>
        <v>Xiamen Tungsten Co., Ltd.</v>
      </c>
      <c r="S369" s="181" t="str">
        <f t="shared" ca="1" si="51"/>
        <v>CN</v>
      </c>
      <c r="T369" s="181" t="str">
        <f ca="1">IF(B369="","",IF(ISERROR(MATCH($J369,SorP!$B$1:$B$6279,0)),"",INDIRECT("'SorP'!$A$"&amp;MATCH($S369&amp;$J369,SorP!C:C,0))))</f>
        <v>CN-FJ</v>
      </c>
      <c r="U369" s="201"/>
      <c r="V369" s="226">
        <f>IF(C369="",NA(),IF(OR(C369="Smelter not listed",C369="Smelter not yet identified"),MATCH($B369&amp;$D369,'Smelter Look-up'!$J:$J,0),MATCH($B369&amp;$C369,'Smelter Look-up'!$J:$J,0)))</f>
        <v>636</v>
      </c>
      <c r="X369" s="227">
        <f t="shared" si="52"/>
        <v>0</v>
      </c>
      <c r="AB369" s="228" t="str">
        <f t="shared" si="53"/>
        <v>TungstenXiamen Tungsten Co., Ltd.</v>
      </c>
    </row>
    <row r="370" spans="1:28" s="227" customFormat="1" ht="409.5">
      <c r="A370" s="181"/>
      <c r="B370" s="182" t="s">
        <v>1128</v>
      </c>
      <c r="C370" s="186" t="s">
        <v>2539</v>
      </c>
      <c r="D370" s="230" t="s">
        <v>2539</v>
      </c>
      <c r="E370" s="182" t="s">
        <v>1090</v>
      </c>
      <c r="F370" s="182" t="str">
        <f ca="1">IF(ISERROR($V370),"",OFFSET('Smelter Look-up'!$E$4,$V370-4,0))</f>
        <v>CID002044</v>
      </c>
      <c r="G370" s="182" t="str">
        <f ca="1">IF(C370=$X$4,IF(ISERROR($V370),"Enter smelter details","RMI"),IF(ISERROR($V370),"",OFFSET('Smelter Look-up'!$F$4,$V370-4,0)))</f>
        <v>RMI</v>
      </c>
      <c r="H370" s="183" t="s">
        <v>16749</v>
      </c>
      <c r="I370" s="184" t="s">
        <v>1829</v>
      </c>
      <c r="J370" s="184" t="s">
        <v>2810</v>
      </c>
      <c r="K370" s="224"/>
      <c r="L370" s="224"/>
      <c r="M370" s="224"/>
      <c r="N370" s="224" t="s">
        <v>16750</v>
      </c>
      <c r="O370" s="224" t="s">
        <v>16751</v>
      </c>
      <c r="P370" s="185"/>
      <c r="Q370" s="225" t="s">
        <v>15808</v>
      </c>
      <c r="R370" s="182" t="str">
        <f ca="1">IF(ISERROR($V370),"",OFFSET('Smelter Look-up'!$C$4,$V370-4,0)&amp;"")</f>
        <v>Wolfram Bergbau und Hutten AG</v>
      </c>
      <c r="S370" s="181" t="str">
        <f t="shared" ca="1" si="51"/>
        <v>AT</v>
      </c>
      <c r="T370" s="181" t="str">
        <f ca="1">IF(B370="","",IF(ISERROR(MATCH($J370,SorP!$B$1:$B$6279,0)),"",INDIRECT("'SorP'!$A$"&amp;MATCH($S370&amp;$J370,SorP!C:C,0))))</f>
        <v>AT-6</v>
      </c>
      <c r="U370" s="201"/>
      <c r="V370" s="226">
        <f>IF(C370="",NA(),IF(OR(C370="Smelter not listed",C370="Smelter not yet identified"),MATCH($B370&amp;$D370,'Smelter Look-up'!$J:$J,0),MATCH($B370&amp;$C370,'Smelter Look-up'!$J:$J,0)))</f>
        <v>632</v>
      </c>
      <c r="X370" s="227">
        <f t="shared" si="52"/>
        <v>0</v>
      </c>
      <c r="AB370" s="228" t="str">
        <f t="shared" si="53"/>
        <v>TungstenWolfram Bergbau und Hutten AG</v>
      </c>
    </row>
    <row r="371" spans="1:28" s="227" customFormat="1" ht="409.5">
      <c r="A371" s="181"/>
      <c r="B371" s="182" t="s">
        <v>1128</v>
      </c>
      <c r="C371" s="186" t="s">
        <v>150</v>
      </c>
      <c r="D371" s="230" t="s">
        <v>150</v>
      </c>
      <c r="E371" s="182" t="s">
        <v>2432</v>
      </c>
      <c r="F371" s="182" t="str">
        <f ca="1">IF(ISERROR($V371),"",OFFSET('Smelter Look-up'!$E$4,$V371-4,0))</f>
        <v>CID000966</v>
      </c>
      <c r="G371" s="182" t="str">
        <f ca="1">IF(C371=$X$4,IF(ISERROR($V371),"Enter smelter details","RMI"),IF(ISERROR($V371),"",OFFSET('Smelter Look-up'!$F$4,$V371-4,0)))</f>
        <v>RMI</v>
      </c>
      <c r="H371" s="183" t="s">
        <v>16752</v>
      </c>
      <c r="I371" s="184" t="s">
        <v>1828</v>
      </c>
      <c r="J371" s="184" t="s">
        <v>1756</v>
      </c>
      <c r="K371" s="224"/>
      <c r="L371" s="224"/>
      <c r="M371" s="224"/>
      <c r="N371" s="224" t="s">
        <v>16753</v>
      </c>
      <c r="O371" s="224" t="s">
        <v>16754</v>
      </c>
      <c r="P371" s="185"/>
      <c r="Q371" s="225" t="s">
        <v>15808</v>
      </c>
      <c r="R371" s="182" t="str">
        <f ca="1">IF(ISERROR($V371),"",OFFSET('Smelter Look-up'!$C$4,$V371-4,0)&amp;"")</f>
        <v>Kennametal Fallon</v>
      </c>
      <c r="S371" s="181" t="str">
        <f t="shared" ca="1" si="51"/>
        <v>US</v>
      </c>
      <c r="T371" s="181" t="str">
        <f ca="1">IF(B371="","",IF(ISERROR(MATCH($J371,SorP!$B$1:$B$6279,0)),"",INDIRECT("'SorP'!$A$"&amp;MATCH($S371&amp;$J371,SorP!C:C,0))))</f>
        <v>US-NV</v>
      </c>
      <c r="U371" s="201"/>
      <c r="V371" s="226">
        <f>IF(C371="",NA(),IF(OR(C371="Smelter not listed",C371="Smelter not yet identified"),MATCH($B371&amp;$D371,'Smelter Look-up'!$J:$J,0),MATCH($B371&amp;$C371,'Smelter Look-up'!$J:$J,0)))</f>
        <v>611</v>
      </c>
      <c r="X371" s="227">
        <f t="shared" si="52"/>
        <v>0</v>
      </c>
      <c r="AB371" s="228" t="str">
        <f t="shared" si="53"/>
        <v>TungstenKennametal Fallon</v>
      </c>
    </row>
    <row r="372" spans="1:28" s="227" customFormat="1" ht="409.5">
      <c r="A372" s="181"/>
      <c r="B372" s="182" t="s">
        <v>1128</v>
      </c>
      <c r="C372" s="186" t="s">
        <v>1377</v>
      </c>
      <c r="D372" s="230" t="s">
        <v>1377</v>
      </c>
      <c r="E372" s="182" t="s">
        <v>1104</v>
      </c>
      <c r="F372" s="182" t="str">
        <f ca="1">IF(ISERROR($V372),"",OFFSET('Smelter Look-up'!$E$4,$V372-4,0))</f>
        <v>CID000825</v>
      </c>
      <c r="G372" s="182" t="str">
        <f ca="1">IF(C372=$X$4,IF(ISERROR($V372),"Enter smelter details","RMI"),IF(ISERROR($V372),"",OFFSET('Smelter Look-up'!$F$4,$V372-4,0)))</f>
        <v>RMI</v>
      </c>
      <c r="H372" s="183" t="s">
        <v>16755</v>
      </c>
      <c r="I372" s="184" t="s">
        <v>2135</v>
      </c>
      <c r="J372" s="184" t="s">
        <v>1575</v>
      </c>
      <c r="K372" s="224"/>
      <c r="L372" s="224"/>
      <c r="M372" s="224"/>
      <c r="N372" s="224" t="s">
        <v>16756</v>
      </c>
      <c r="O372" s="224" t="s">
        <v>16757</v>
      </c>
      <c r="P372" s="185"/>
      <c r="Q372" s="225" t="s">
        <v>15808</v>
      </c>
      <c r="R372" s="182" t="str">
        <f ca="1">IF(ISERROR($V372),"",OFFSET('Smelter Look-up'!$C$4,$V372-4,0)&amp;"")</f>
        <v>Japan New Metals Co., Ltd.</v>
      </c>
      <c r="S372" s="181" t="str">
        <f t="shared" ca="1" si="51"/>
        <v>JP</v>
      </c>
      <c r="T372" s="181" t="str">
        <f ca="1">IF(B372="","",IF(ISERROR(MATCH($J372,SorP!$B$1:$B$6279,0)),"",INDIRECT("'SorP'!$A$"&amp;MATCH($S372&amp;$J372,SorP!C:C,0))))</f>
        <v>JP-05</v>
      </c>
      <c r="U372" s="201"/>
      <c r="V372" s="226">
        <f>IF(C372="",NA(),IF(OR(C372="Smelter not listed",C372="Smelter not yet identified"),MATCH($B372&amp;$D372,'Smelter Look-up'!$J:$J,0),MATCH($B372&amp;$C372,'Smelter Look-up'!$J:$J,0)))</f>
        <v>600</v>
      </c>
      <c r="X372" s="227">
        <f t="shared" si="52"/>
        <v>0</v>
      </c>
      <c r="AB372" s="228" t="str">
        <f t="shared" si="53"/>
        <v>TungstenJapan New Metals Co., Ltd.</v>
      </c>
    </row>
    <row r="373" spans="1:28" s="227" customFormat="1" ht="409.5">
      <c r="A373" s="181"/>
      <c r="B373" s="182" t="s">
        <v>1128</v>
      </c>
      <c r="C373" s="186" t="s">
        <v>15556</v>
      </c>
      <c r="D373" s="230" t="s">
        <v>15556</v>
      </c>
      <c r="E373" s="182" t="s">
        <v>1096</v>
      </c>
      <c r="F373" s="182" t="str">
        <f ca="1">IF(ISERROR($V373),"",OFFSET('Smelter Look-up'!$E$4,$V373-4,0))</f>
        <v>CID000769</v>
      </c>
      <c r="G373" s="182" t="str">
        <f ca="1">IF(C373=$X$4,IF(ISERROR($V373),"Enter smelter details","RMI"),IF(ISERROR($V373),"",OFFSET('Smelter Look-up'!$F$4,$V373-4,0)))</f>
        <v>RMI</v>
      </c>
      <c r="H373" s="183" t="s">
        <v>16360</v>
      </c>
      <c r="I373" s="184" t="s">
        <v>1740</v>
      </c>
      <c r="J373" s="184" t="s">
        <v>13623</v>
      </c>
      <c r="K373" s="224"/>
      <c r="L373" s="224"/>
      <c r="M373" s="224"/>
      <c r="N373" s="224" t="s">
        <v>16758</v>
      </c>
      <c r="O373" s="224" t="s">
        <v>16759</v>
      </c>
      <c r="P373" s="185"/>
      <c r="Q373" s="225"/>
      <c r="R373" s="182" t="str">
        <f ca="1">IF(ISERROR($V373),"",OFFSET('Smelter Look-up'!$C$4,$V373-4,0)&amp;"")</f>
        <v>Hunan Jintai New Material Co., Ltd.</v>
      </c>
      <c r="S373" s="181" t="str">
        <f t="shared" ca="1" si="51"/>
        <v>CN</v>
      </c>
      <c r="T373" s="181" t="str">
        <f ca="1">IF(B373="","",IF(ISERROR(MATCH($J373,SorP!$B$1:$B$6279,0)),"",INDIRECT("'SorP'!$A$"&amp;MATCH($S373&amp;$J373,SorP!C:C,0))))</f>
        <v>CN-HN</v>
      </c>
      <c r="U373" s="201"/>
      <c r="V373" s="226">
        <f>IF(C373="",NA(),IF(OR(C373="Smelter not listed",C373="Smelter not yet identified"),MATCH($B373&amp;$D373,'Smelter Look-up'!$J:$J,0),MATCH($B373&amp;$C373,'Smelter Look-up'!$J:$J,0)))</f>
        <v>597</v>
      </c>
      <c r="X373" s="227">
        <f t="shared" si="52"/>
        <v>0</v>
      </c>
      <c r="AB373" s="228" t="str">
        <f t="shared" si="53"/>
        <v>TungstenHunan Jintai New Material Co., Ltd.</v>
      </c>
    </row>
    <row r="374" spans="1:28" s="227" customFormat="1" ht="409.5">
      <c r="A374" s="181"/>
      <c r="B374" s="182" t="s">
        <v>1128</v>
      </c>
      <c r="C374" s="186" t="s">
        <v>2213</v>
      </c>
      <c r="D374" s="230" t="s">
        <v>2213</v>
      </c>
      <c r="E374" s="182" t="s">
        <v>1096</v>
      </c>
      <c r="F374" s="182" t="str">
        <f ca="1">IF(ISERROR($V374),"",OFFSET('Smelter Look-up'!$E$4,$V374-4,0))</f>
        <v>CID000766</v>
      </c>
      <c r="G374" s="182" t="str">
        <f ca="1">IF(C374=$X$4,IF(ISERROR($V374),"Enter smelter details","RMI"),IF(ISERROR($V374),"",OFFSET('Smelter Look-up'!$F$4,$V374-4,0)))</f>
        <v>RMI</v>
      </c>
      <c r="H374" s="183" t="s">
        <v>16760</v>
      </c>
      <c r="I374" s="184" t="s">
        <v>2134</v>
      </c>
      <c r="J374" s="184" t="s">
        <v>13623</v>
      </c>
      <c r="K374" s="224"/>
      <c r="L374" s="224"/>
      <c r="M374" s="224"/>
      <c r="N374" s="224" t="s">
        <v>16761</v>
      </c>
      <c r="O374" s="224" t="s">
        <v>16762</v>
      </c>
      <c r="P374" s="185"/>
      <c r="Q374" s="225" t="s">
        <v>15808</v>
      </c>
      <c r="R374" s="182" t="str">
        <f ca="1">IF(ISERROR($V374),"",OFFSET('Smelter Look-up'!$C$4,$V374-4,0)&amp;"")</f>
        <v>Hunan Chenzhou Mining Co., Ltd.</v>
      </c>
      <c r="S374" s="181" t="str">
        <f t="shared" ca="1" si="51"/>
        <v>CN</v>
      </c>
      <c r="T374" s="181" t="str">
        <f ca="1">IF(B374="","",IF(ISERROR(MATCH($J374,SorP!$B$1:$B$6279,0)),"",INDIRECT("'SorP'!$A$"&amp;MATCH($S374&amp;$J374,SorP!C:C,0))))</f>
        <v>CN-HN</v>
      </c>
      <c r="U374" s="201"/>
      <c r="V374" s="226">
        <f>IF(C374="",NA(),IF(OR(C374="Smelter not listed",C374="Smelter not yet identified"),MATCH($B374&amp;$D374,'Smelter Look-up'!$J:$J,0),MATCH($B374&amp;$C374,'Smelter Look-up'!$J:$J,0)))</f>
        <v>594</v>
      </c>
      <c r="X374" s="227">
        <f t="shared" si="52"/>
        <v>0</v>
      </c>
      <c r="AB374" s="228" t="str">
        <f t="shared" si="53"/>
        <v>TungstenHunan Chenzhou Mining Co., Ltd.</v>
      </c>
    </row>
    <row r="375" spans="1:28" s="227" customFormat="1" ht="409.5">
      <c r="A375" s="181"/>
      <c r="B375" s="182" t="s">
        <v>1128</v>
      </c>
      <c r="C375" s="186" t="s">
        <v>1</v>
      </c>
      <c r="D375" s="230" t="s">
        <v>1</v>
      </c>
      <c r="E375" s="182" t="s">
        <v>2432</v>
      </c>
      <c r="F375" s="182" t="str">
        <f ca="1">IF(ISERROR($V375),"",OFFSET('Smelter Look-up'!$E$4,$V375-4,0))</f>
        <v>CID000568</v>
      </c>
      <c r="G375" s="182" t="str">
        <f ca="1">IF(C375=$X$4,IF(ISERROR($V375),"Enter smelter details","RMI"),IF(ISERROR($V375),"",OFFSET('Smelter Look-up'!$F$4,$V375-4,0)))</f>
        <v>RMI</v>
      </c>
      <c r="H375" s="183" t="s">
        <v>16763</v>
      </c>
      <c r="I375" s="184" t="s">
        <v>1826</v>
      </c>
      <c r="J375" s="184" t="s">
        <v>1737</v>
      </c>
      <c r="K375" s="224"/>
      <c r="L375" s="224"/>
      <c r="M375" s="224"/>
      <c r="N375" s="224" t="s">
        <v>16764</v>
      </c>
      <c r="O375" s="224" t="s">
        <v>16765</v>
      </c>
      <c r="P375" s="185"/>
      <c r="Q375" s="225" t="s">
        <v>15808</v>
      </c>
      <c r="R375" s="182" t="str">
        <f ca="1">IF(ISERROR($V375),"",OFFSET('Smelter Look-up'!$C$4,$V375-4,0)&amp;"")</f>
        <v>Global Tungsten &amp; Powders Corp.</v>
      </c>
      <c r="S375" s="181" t="str">
        <f t="shared" ca="1" si="51"/>
        <v>US</v>
      </c>
      <c r="T375" s="181" t="str">
        <f ca="1">IF(B375="","",IF(ISERROR(MATCH($J375,SorP!$B$1:$B$6279,0)),"",INDIRECT("'SorP'!$A$"&amp;MATCH($S375&amp;$J375,SorP!C:C,0))))</f>
        <v>US-PA</v>
      </c>
      <c r="U375" s="201"/>
      <c r="V375" s="226">
        <f>IF(C375="",NA(),IF(OR(C375="Smelter not listed",C375="Smelter not yet identified"),MATCH($B375&amp;$D375,'Smelter Look-up'!$J:$J,0),MATCH($B375&amp;$C375,'Smelter Look-up'!$J:$J,0)))</f>
        <v>585</v>
      </c>
      <c r="X375" s="227">
        <f t="shared" si="52"/>
        <v>0</v>
      </c>
      <c r="AB375" s="228" t="str">
        <f t="shared" si="53"/>
        <v>TungstenGlobal Tungsten &amp; Powders Corp.</v>
      </c>
    </row>
    <row r="376" spans="1:28" s="227" customFormat="1" ht="409.5">
      <c r="A376" s="181"/>
      <c r="B376" s="182" t="s">
        <v>1128</v>
      </c>
      <c r="C376" s="186" t="s">
        <v>2143</v>
      </c>
      <c r="D376" s="230" t="s">
        <v>2143</v>
      </c>
      <c r="E376" s="182" t="s">
        <v>1096</v>
      </c>
      <c r="F376" s="182" t="str">
        <f ca="1">IF(ISERROR($V376),"",OFFSET('Smelter Look-up'!$E$4,$V376-4,0))</f>
        <v>CID000281</v>
      </c>
      <c r="G376" s="182" t="str">
        <f ca="1">IF(C376=$X$4,IF(ISERROR($V376),"Enter smelter details","RMI"),IF(ISERROR($V376),"",OFFSET('Smelter Look-up'!$F$4,$V376-4,0)))</f>
        <v>RMI</v>
      </c>
      <c r="H376" s="183" t="s">
        <v>16766</v>
      </c>
      <c r="I376" s="184" t="s">
        <v>1759</v>
      </c>
      <c r="J376" s="184" t="s">
        <v>13603</v>
      </c>
      <c r="K376" s="224"/>
      <c r="L376" s="224"/>
      <c r="M376" s="224"/>
      <c r="N376" s="224" t="s">
        <v>15831</v>
      </c>
      <c r="O376" s="224" t="s">
        <v>16767</v>
      </c>
      <c r="P376" s="185"/>
      <c r="Q376" s="225"/>
      <c r="R376" s="182" t="str">
        <f ca="1">IF(ISERROR($V376),"",OFFSET('Smelter Look-up'!$C$4,$V376-4,0)&amp;"")</f>
        <v>CNMC (Guangxi) PGMA Co., Ltd.</v>
      </c>
      <c r="S376" s="181" t="str">
        <f t="shared" ca="1" si="51"/>
        <v>CN</v>
      </c>
      <c r="T376" s="181" t="str">
        <f ca="1">IF(B376="","",IF(ISERROR(MATCH($J376,SorP!$B$1:$B$6279,0)),"",INDIRECT("'SorP'!$A$"&amp;MATCH($S376&amp;$J376,SorP!C:C,0))))</f>
        <v>CN-GX</v>
      </c>
      <c r="U376" s="201"/>
      <c r="V376" s="226">
        <f>IF(C376="",NA(),IF(OR(C376="Smelter not listed",C376="Smelter not yet identified"),MATCH($B376&amp;$D376,'Smelter Look-up'!$J:$J,0),MATCH($B376&amp;$C376,'Smelter Look-up'!$J:$J,0)))</f>
        <v>574</v>
      </c>
      <c r="X376" s="227">
        <f t="shared" si="52"/>
        <v>0</v>
      </c>
      <c r="AB376" s="228" t="str">
        <f t="shared" si="53"/>
        <v>TungstenCNMC (Guangxi) PGMA Co., Ltd.</v>
      </c>
    </row>
    <row r="377" spans="1:28" s="227" customFormat="1" ht="409.5">
      <c r="A377" s="181"/>
      <c r="B377" s="182" t="s">
        <v>1128</v>
      </c>
      <c r="C377" s="186" t="s">
        <v>1374</v>
      </c>
      <c r="D377" s="230" t="s">
        <v>1374</v>
      </c>
      <c r="E377" s="182" t="s">
        <v>1096</v>
      </c>
      <c r="F377" s="182" t="str">
        <f ca="1">IF(ISERROR($V377),"",OFFSET('Smelter Look-up'!$E$4,$V377-4,0))</f>
        <v>CID000258</v>
      </c>
      <c r="G377" s="182" t="str">
        <f ca="1">IF(C377=$X$4,IF(ISERROR($V377),"Enter smelter details","RMI"),IF(ISERROR($V377),"",OFFSET('Smelter Look-up'!$F$4,$V377-4,0)))</f>
        <v>RMI</v>
      </c>
      <c r="H377" s="183" t="s">
        <v>16571</v>
      </c>
      <c r="I377" s="184" t="s">
        <v>1773</v>
      </c>
      <c r="J377" s="184" t="s">
        <v>13619</v>
      </c>
      <c r="K377" s="224"/>
      <c r="L377" s="224"/>
      <c r="M377" s="224"/>
      <c r="N377" s="224" t="s">
        <v>16768</v>
      </c>
      <c r="O377" s="224" t="s">
        <v>16769</v>
      </c>
      <c r="P377" s="185"/>
      <c r="Q377" s="225" t="s">
        <v>15808</v>
      </c>
      <c r="R377" s="182" t="str">
        <f ca="1">IF(ISERROR($V377),"",OFFSET('Smelter Look-up'!$C$4,$V377-4,0)&amp;"")</f>
        <v>Chongyi Zhangyuan Tungsten Co., Ltd.</v>
      </c>
      <c r="S377" s="181" t="str">
        <f t="shared" ca="1" si="51"/>
        <v>CN</v>
      </c>
      <c r="T377" s="181" t="str">
        <f ca="1">IF(B377="","",IF(ISERROR(MATCH($J377,SorP!$B$1:$B$6279,0)),"",INDIRECT("'SorP'!$A$"&amp;MATCH($S377&amp;$J377,SorP!C:C,0))))</f>
        <v>CN-JX</v>
      </c>
      <c r="U377" s="201"/>
      <c r="V377" s="226">
        <f>IF(C377="",NA(),IF(OR(C377="Smelter not listed",C377="Smelter not yet identified"),MATCH($B377&amp;$D377,'Smelter Look-up'!$J:$J,0),MATCH($B377&amp;$C377,'Smelter Look-up'!$J:$J,0)))</f>
        <v>573</v>
      </c>
      <c r="X377" s="227">
        <f t="shared" si="52"/>
        <v>0</v>
      </c>
      <c r="AB377" s="228" t="str">
        <f t="shared" si="53"/>
        <v>TungstenChongyi Zhangyuan Tungsten Co., Ltd.</v>
      </c>
    </row>
    <row r="378" spans="1:28" s="227" customFormat="1" ht="409.5">
      <c r="A378" s="181"/>
      <c r="B378" s="182" t="s">
        <v>1128</v>
      </c>
      <c r="C378" s="186" t="s">
        <v>1375</v>
      </c>
      <c r="D378" s="230" t="s">
        <v>1375</v>
      </c>
      <c r="E378" s="182" t="s">
        <v>1096</v>
      </c>
      <c r="F378" s="182" t="str">
        <f ca="1">IF(ISERROR($V378),"",OFFSET('Smelter Look-up'!$E$4,$V378-4,0))</f>
        <v>CID000218</v>
      </c>
      <c r="G378" s="182" t="str">
        <f ca="1">IF(C378=$X$4,IF(ISERROR($V378),"Enter smelter details","RMI"),IF(ISERROR($V378),"",OFFSET('Smelter Look-up'!$F$4,$V378-4,0)))</f>
        <v>RMI</v>
      </c>
      <c r="H378" s="183" t="s">
        <v>16454</v>
      </c>
      <c r="I378" s="184" t="s">
        <v>1824</v>
      </c>
      <c r="J378" s="184" t="s">
        <v>13624</v>
      </c>
      <c r="K378" s="224"/>
      <c r="L378" s="224"/>
      <c r="M378" s="224"/>
      <c r="N378" s="224" t="s">
        <v>16770</v>
      </c>
      <c r="O378" s="224" t="s">
        <v>16771</v>
      </c>
      <c r="P378" s="185"/>
      <c r="Q378" s="225" t="s">
        <v>15808</v>
      </c>
      <c r="R378" s="182" t="str">
        <f ca="1">IF(ISERROR($V378),"",OFFSET('Smelter Look-up'!$C$4,$V378-4,0)&amp;"")</f>
        <v>Guangdong Xianglu Tungsten Co., Ltd.</v>
      </c>
      <c r="S378" s="181" t="str">
        <f t="shared" ca="1" si="51"/>
        <v>CN</v>
      </c>
      <c r="T378" s="181" t="str">
        <f ca="1">IF(B378="","",IF(ISERROR(MATCH($J378,SorP!$B$1:$B$6279,0)),"",INDIRECT("'SorP'!$A$"&amp;MATCH($S378&amp;$J378,SorP!C:C,0))))</f>
        <v>CN-GD</v>
      </c>
      <c r="U378" s="201"/>
      <c r="V378" s="226">
        <f>IF(C378="",NA(),IF(OR(C378="Smelter not listed",C378="Smelter not yet identified"),MATCH($B378&amp;$D378,'Smelter Look-up'!$J:$J,0),MATCH($B378&amp;$C378,'Smelter Look-up'!$J:$J,0)))</f>
        <v>587</v>
      </c>
      <c r="X378" s="227">
        <f t="shared" si="52"/>
        <v>0</v>
      </c>
      <c r="AB378" s="228" t="str">
        <f t="shared" si="53"/>
        <v>TungstenGuangdong Xianglu Tungsten Co., Ltd.</v>
      </c>
    </row>
    <row r="379" spans="1:28" s="227" customFormat="1" ht="409.5">
      <c r="A379" s="181"/>
      <c r="B379" s="182" t="s">
        <v>1128</v>
      </c>
      <c r="C379" s="186" t="s">
        <v>148</v>
      </c>
      <c r="D379" s="230" t="s">
        <v>148</v>
      </c>
      <c r="E379" s="182" t="s">
        <v>2432</v>
      </c>
      <c r="F379" s="182" t="str">
        <f ca="1">IF(ISERROR($V379),"",OFFSET('Smelter Look-up'!$E$4,$V379-4,0))</f>
        <v>CID000105</v>
      </c>
      <c r="G379" s="182" t="str">
        <f ca="1">IF(C379=$X$4,IF(ISERROR($V379),"Enter smelter details","RMI"),IF(ISERROR($V379),"",OFFSET('Smelter Look-up'!$F$4,$V379-4,0)))</f>
        <v>RMI</v>
      </c>
      <c r="H379" s="183" t="s">
        <v>16772</v>
      </c>
      <c r="I379" s="184" t="s">
        <v>1822</v>
      </c>
      <c r="J379" s="184" t="s">
        <v>1823</v>
      </c>
      <c r="K379" s="224"/>
      <c r="L379" s="224"/>
      <c r="M379" s="224"/>
      <c r="N379" s="224" t="s">
        <v>16773</v>
      </c>
      <c r="O379" s="224" t="s">
        <v>16774</v>
      </c>
      <c r="P379" s="185"/>
      <c r="Q379" s="225" t="s">
        <v>15808</v>
      </c>
      <c r="R379" s="182" t="str">
        <f ca="1">IF(ISERROR($V379),"",OFFSET('Smelter Look-up'!$C$4,$V379-4,0)&amp;"")</f>
        <v>Kennametal Huntsville</v>
      </c>
      <c r="S379" s="181" t="str">
        <f t="shared" ca="1" si="51"/>
        <v>US</v>
      </c>
      <c r="T379" s="181" t="str">
        <f ca="1">IF(B379="","",IF(ISERROR(MATCH($J379,SorP!$B$1:$B$6279,0)),"",INDIRECT("'SorP'!$A$"&amp;MATCH($S379&amp;$J379,SorP!C:C,0))))</f>
        <v>US-AL</v>
      </c>
      <c r="U379" s="201"/>
      <c r="V379" s="226">
        <f>IF(C379="",NA(),IF(OR(C379="Smelter not listed",C379="Smelter not yet identified"),MATCH($B379&amp;$D379,'Smelter Look-up'!$J:$J,0),MATCH($B379&amp;$C379,'Smelter Look-up'!$J:$J,0)))</f>
        <v>612</v>
      </c>
      <c r="X379" s="227">
        <f t="shared" si="52"/>
        <v>0</v>
      </c>
      <c r="AB379" s="228" t="str">
        <f t="shared" si="53"/>
        <v>TungstenKennametal Huntsville</v>
      </c>
    </row>
    <row r="380" spans="1:28" s="227" customFormat="1" ht="409.5">
      <c r="A380" s="181"/>
      <c r="B380" s="182" t="s">
        <v>1128</v>
      </c>
      <c r="C380" s="186" t="s">
        <v>13809</v>
      </c>
      <c r="D380" s="230" t="s">
        <v>13809</v>
      </c>
      <c r="E380" s="182" t="s">
        <v>1104</v>
      </c>
      <c r="F380" s="182" t="str">
        <f ca="1">IF(ISERROR($V380),"",OFFSET('Smelter Look-up'!$E$4,$V380-4,0))</f>
        <v>CID000004</v>
      </c>
      <c r="G380" s="182" t="str">
        <f ca="1">IF(C380=$X$4,IF(ISERROR($V380),"Enter smelter details","RMI"),IF(ISERROR($V380),"",OFFSET('Smelter Look-up'!$F$4,$V380-4,0)))</f>
        <v>RMI</v>
      </c>
      <c r="H380" s="183" t="s">
        <v>16775</v>
      </c>
      <c r="I380" s="184" t="s">
        <v>2132</v>
      </c>
      <c r="J380" s="184" t="s">
        <v>2133</v>
      </c>
      <c r="K380" s="224"/>
      <c r="L380" s="224"/>
      <c r="M380" s="224"/>
      <c r="N380" s="224" t="s">
        <v>16776</v>
      </c>
      <c r="O380" s="224" t="s">
        <v>16777</v>
      </c>
      <c r="P380" s="185"/>
      <c r="Q380" s="225" t="s">
        <v>15808</v>
      </c>
      <c r="R380" s="182" t="str">
        <f ca="1">IF(ISERROR($V380),"",OFFSET('Smelter Look-up'!$C$4,$V380-4,0)&amp;"")</f>
        <v>A.L.M.T. Corp.</v>
      </c>
      <c r="S380" s="181" t="str">
        <f t="shared" ca="1" si="51"/>
        <v>JP</v>
      </c>
      <c r="T380" s="181" t="str">
        <f ca="1">IF(B380="","",IF(ISERROR(MATCH($J380,SorP!$B$1:$B$6279,0)),"",INDIRECT("'SorP'!$A$"&amp;MATCH($S380&amp;$J380,SorP!C:C,0))))</f>
        <v>JP-16</v>
      </c>
      <c r="U380" s="201"/>
      <c r="V380" s="226">
        <f>IF(C380="",NA(),IF(OR(C380="Smelter not listed",C380="Smelter not yet identified"),MATCH($B380&amp;$D380,'Smelter Look-up'!$J:$J,0),MATCH($B380&amp;$C380,'Smelter Look-up'!$J:$J,0)))</f>
        <v>557</v>
      </c>
      <c r="X380" s="227">
        <f t="shared" si="52"/>
        <v>0</v>
      </c>
      <c r="AB380" s="228" t="str">
        <f t="shared" si="53"/>
        <v>TungstenA.L.M.T. Corp.</v>
      </c>
    </row>
    <row r="381" spans="1:28" s="227" customFormat="1" ht="51">
      <c r="A381" s="181"/>
      <c r="B381" s="182" t="s">
        <v>1128</v>
      </c>
      <c r="C381" s="186" t="s">
        <v>1850</v>
      </c>
      <c r="D381" s="230" t="s">
        <v>16778</v>
      </c>
      <c r="E381" s="182" t="s">
        <v>1096</v>
      </c>
      <c r="F381" s="182"/>
      <c r="G381" s="182"/>
      <c r="H381" s="183"/>
      <c r="I381" s="184"/>
      <c r="J381" s="184"/>
      <c r="K381" s="224"/>
      <c r="L381" s="224"/>
      <c r="M381" s="224"/>
      <c r="N381" s="224"/>
      <c r="O381" s="224"/>
      <c r="P381" s="185"/>
      <c r="Q381" s="225"/>
      <c r="R381" s="182" t="str">
        <f ca="1">IF(ISERROR($V381),"",OFFSET('Smelter Look-up'!$C$4,$V381-4,0)&amp;"")</f>
        <v/>
      </c>
      <c r="S381" s="181" t="str">
        <f t="shared" ca="1" si="51"/>
        <v>CN</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si="52"/>
        <v>0</v>
      </c>
      <c r="AB381" s="228" t="str">
        <f t="shared" si="53"/>
        <v>TungstenSmelter not listed</v>
      </c>
    </row>
    <row r="382" spans="1:28" s="227" customFormat="1" ht="51">
      <c r="A382" s="181"/>
      <c r="B382" s="182" t="s">
        <v>1128</v>
      </c>
      <c r="C382" s="186" t="s">
        <v>1850</v>
      </c>
      <c r="D382" s="230" t="s">
        <v>16779</v>
      </c>
      <c r="E382" s="182" t="s">
        <v>1096</v>
      </c>
      <c r="F382" s="182"/>
      <c r="G382" s="182"/>
      <c r="H382" s="183" t="s">
        <v>16780</v>
      </c>
      <c r="I382" s="184" t="s">
        <v>1832</v>
      </c>
      <c r="J382" s="184" t="s">
        <v>16781</v>
      </c>
      <c r="K382" s="224"/>
      <c r="L382" s="224"/>
      <c r="M382" s="224"/>
      <c r="N382" s="224"/>
      <c r="O382" s="224"/>
      <c r="P382" s="185"/>
      <c r="Q382" s="225"/>
      <c r="R382" s="182" t="str">
        <f ca="1">IF(ISERROR($V382),"",OFFSET('Smelter Look-up'!$C$4,$V382-4,0)&amp;"")</f>
        <v/>
      </c>
      <c r="S382" s="181" t="str">
        <f t="shared" ca="1" si="51"/>
        <v>CN</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si="52"/>
        <v>0</v>
      </c>
      <c r="AB382" s="228" t="str">
        <f t="shared" si="53"/>
        <v>TungstenSmelter not listed</v>
      </c>
    </row>
    <row r="383" spans="1:28" s="227" customFormat="1" ht="51">
      <c r="A383" s="181"/>
      <c r="B383" s="182" t="s">
        <v>1128</v>
      </c>
      <c r="C383" s="186" t="s">
        <v>1850</v>
      </c>
      <c r="D383" s="230" t="s">
        <v>16782</v>
      </c>
      <c r="E383" s="182" t="s">
        <v>1096</v>
      </c>
      <c r="F383" s="182"/>
      <c r="G383" s="182"/>
      <c r="H383" s="183" t="s">
        <v>16783</v>
      </c>
      <c r="I383" s="184" t="s">
        <v>1773</v>
      </c>
      <c r="J383" s="184" t="s">
        <v>16652</v>
      </c>
      <c r="K383" s="224"/>
      <c r="L383" s="224"/>
      <c r="M383" s="224"/>
      <c r="N383" s="224"/>
      <c r="O383" s="224"/>
      <c r="P383" s="185"/>
      <c r="Q383" s="225"/>
      <c r="R383" s="182" t="str">
        <f ca="1">IF(ISERROR($V383),"",OFFSET('Smelter Look-up'!$C$4,$V383-4,0)&amp;"")</f>
        <v/>
      </c>
      <c r="S383" s="181" t="str">
        <f t="shared" ca="1" si="51"/>
        <v>CN</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si="52"/>
        <v>0</v>
      </c>
      <c r="AB383" s="228" t="str">
        <f t="shared" si="53"/>
        <v>TungstenSmelter not listed</v>
      </c>
    </row>
    <row r="384" spans="1:28" s="227" customFormat="1" ht="51">
      <c r="A384" s="181"/>
      <c r="B384" s="182" t="s">
        <v>1128</v>
      </c>
      <c r="C384" s="186" t="s">
        <v>1850</v>
      </c>
      <c r="D384" s="230" t="s">
        <v>16784</v>
      </c>
      <c r="E384" s="182" t="s">
        <v>1096</v>
      </c>
      <c r="F384" s="182"/>
      <c r="G384" s="182"/>
      <c r="H384" s="183" t="s">
        <v>16785</v>
      </c>
      <c r="I384" s="184" t="s">
        <v>1615</v>
      </c>
      <c r="J384" s="184" t="s">
        <v>16786</v>
      </c>
      <c r="K384" s="224"/>
      <c r="L384" s="224"/>
      <c r="M384" s="224"/>
      <c r="N384" s="224"/>
      <c r="O384" s="224"/>
      <c r="P384" s="185"/>
      <c r="Q384" s="225"/>
      <c r="R384" s="182" t="str">
        <f ca="1">IF(ISERROR($V384),"",OFFSET('Smelter Look-up'!$C$4,$V384-4,0)&amp;"")</f>
        <v/>
      </c>
      <c r="S384" s="181" t="str">
        <f t="shared" ca="1" si="51"/>
        <v>CN</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si="52"/>
        <v>0</v>
      </c>
      <c r="AB384" s="228" t="str">
        <f t="shared" si="53"/>
        <v>TungstenSmelter not listed</v>
      </c>
    </row>
    <row r="385" spans="1:28" s="227" customFormat="1" ht="51">
      <c r="A385" s="181"/>
      <c r="B385" s="182" t="s">
        <v>1128</v>
      </c>
      <c r="C385" s="186" t="s">
        <v>1850</v>
      </c>
      <c r="D385" s="230" t="s">
        <v>16787</v>
      </c>
      <c r="E385" s="182" t="s">
        <v>1096</v>
      </c>
      <c r="F385" s="182"/>
      <c r="G385" s="182"/>
      <c r="H385" s="183" t="s">
        <v>16788</v>
      </c>
      <c r="I385" s="184" t="s">
        <v>16789</v>
      </c>
      <c r="J385" s="184" t="s">
        <v>16652</v>
      </c>
      <c r="K385" s="224"/>
      <c r="L385" s="224"/>
      <c r="M385" s="224"/>
      <c r="N385" s="224" t="s">
        <v>16790</v>
      </c>
      <c r="O385" s="224"/>
      <c r="P385" s="185"/>
      <c r="Q385" s="225"/>
      <c r="R385" s="182" t="str">
        <f ca="1">IF(ISERROR($V385),"",OFFSET('Smelter Look-up'!$C$4,$V385-4,0)&amp;"")</f>
        <v/>
      </c>
      <c r="S385" s="181" t="str">
        <f t="shared" ca="1" si="51"/>
        <v>CN</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si="52"/>
        <v>0</v>
      </c>
      <c r="AB385" s="228" t="str">
        <f t="shared" si="53"/>
        <v>TungstenSmelter not listed</v>
      </c>
    </row>
    <row r="386" spans="1:28" s="227" customFormat="1" ht="51">
      <c r="A386" s="181"/>
      <c r="B386" s="182" t="s">
        <v>1128</v>
      </c>
      <c r="C386" s="186" t="s">
        <v>1850</v>
      </c>
      <c r="D386" s="230" t="s">
        <v>16791</v>
      </c>
      <c r="E386" s="182" t="s">
        <v>1096</v>
      </c>
      <c r="F386" s="182"/>
      <c r="G386" s="182"/>
      <c r="H386" s="183" t="s">
        <v>16792</v>
      </c>
      <c r="I386" s="184" t="s">
        <v>13834</v>
      </c>
      <c r="J386" s="184" t="s">
        <v>13618</v>
      </c>
      <c r="K386" s="224"/>
      <c r="L386" s="224"/>
      <c r="M386" s="224"/>
      <c r="N386" s="224"/>
      <c r="O386" s="224" t="s">
        <v>16793</v>
      </c>
      <c r="P386" s="185"/>
      <c r="Q386" s="225" t="s">
        <v>15808</v>
      </c>
      <c r="R386" s="182" t="str">
        <f ca="1">IF(ISERROR($V386),"",OFFSET('Smelter Look-up'!$C$4,$V386-4,0)&amp;"")</f>
        <v/>
      </c>
      <c r="S386" s="181" t="str">
        <f t="shared" ca="1" si="51"/>
        <v>CN</v>
      </c>
      <c r="T386" s="181" t="str">
        <f ca="1">IF(B386="","",IF(ISERROR(MATCH($J386,SorP!$B$1:$B$6279,0)),"",INDIRECT("'SorP'!$A$"&amp;MATCH($S386&amp;$J386,SorP!C:C,0))))</f>
        <v>CN-FJ</v>
      </c>
      <c r="U386" s="201"/>
      <c r="V386" s="226" t="e">
        <f>IF(C386="",NA(),IF(OR(C386="Smelter not listed",C386="Smelter not yet identified"),MATCH($B386&amp;$D386,'Smelter Look-up'!$J:$J,0),MATCH($B386&amp;$C386,'Smelter Look-up'!$J:$J,0)))</f>
        <v>#N/A</v>
      </c>
      <c r="X386" s="227">
        <f t="shared" si="52"/>
        <v>0</v>
      </c>
      <c r="AB386" s="228" t="str">
        <f t="shared" si="53"/>
        <v>TungstenSmelter not listed</v>
      </c>
    </row>
    <row r="387" spans="1:28" s="227" customFormat="1" ht="51">
      <c r="A387" s="181"/>
      <c r="B387" s="182" t="s">
        <v>1128</v>
      </c>
      <c r="C387" s="186" t="s">
        <v>1850</v>
      </c>
      <c r="D387" s="230" t="s">
        <v>16794</v>
      </c>
      <c r="E387" s="182" t="s">
        <v>1107</v>
      </c>
      <c r="F387" s="182"/>
      <c r="G387" s="182"/>
      <c r="H387" s="183"/>
      <c r="I387" s="184"/>
      <c r="J387" s="184"/>
      <c r="K387" s="224"/>
      <c r="L387" s="224"/>
      <c r="M387" s="224"/>
      <c r="N387" s="224"/>
      <c r="O387" s="224"/>
      <c r="P387" s="185"/>
      <c r="Q387" s="225"/>
      <c r="R387" s="182" t="str">
        <f ca="1">IF(ISERROR($V387),"",OFFSET('Smelter Look-up'!$C$4,$V387-4,0)&amp;"")</f>
        <v/>
      </c>
      <c r="S387" s="181" t="str">
        <f t="shared" ca="1" si="51"/>
        <v>KR</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si="52"/>
        <v>0</v>
      </c>
      <c r="AB387" s="228" t="str">
        <f t="shared" si="53"/>
        <v>TungstenSmelter not listed</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AA04ABA-6D0A-425C-BB42-F5A5403BA7AE}"/>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 xml:space="preserve">Graco Inc.						</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Prathika Shetty</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prathika_shetty@graco.com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7632732511</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James Kleinke</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jkleinke@graco.com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45426</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8" t="str">
        <f>IF(AND($B$14="Yes",$B$19="Yes"),Declaration!D56,0)</f>
        <v>Greater than 75%</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75%</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75%</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75%</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No</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No</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479" activePane="bottomLeft" state="frozen"/>
      <selection activeCell="A4" sqref="A4"/>
      <selection pane="bottomLeft" activeCell="G187" sqref="G187"/>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a54701f6-876b-4337-a24e-543e1bd311e6"/>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6e8a5f3d-031c-4996-804e-0e28298fe1e2"/>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Kimberly</cp:lastModifiedBy>
  <cp:lastPrinted>2015-04-21T20:47:43Z</cp:lastPrinted>
  <dcterms:created xsi:type="dcterms:W3CDTF">2010-06-21T21:00:23Z</dcterms:created>
  <dcterms:modified xsi:type="dcterms:W3CDTF">2024-06-20T15:06:02Z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